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001-현장자료\05. 국립수목원\입찰자료\"/>
    </mc:Choice>
  </mc:AlternateContent>
  <bookViews>
    <workbookView xWindow="0" yWindow="0" windowWidth="23040" windowHeight="9300" tabRatio="811"/>
  </bookViews>
  <sheets>
    <sheet name="총괄" sheetId="69" r:id="rId1"/>
    <sheet name="설비배관내역서" sheetId="70" r:id="rId2"/>
  </sheets>
  <definedNames>
    <definedName name="_xlnm.Print_Area" localSheetId="1">설비배관내역서!$A$1:$M$157</definedName>
    <definedName name="_xlnm.Print_Area" localSheetId="0">총괄!$A$1:$L$15</definedName>
    <definedName name="_xlnm.Print_Titles" localSheetId="1">설비배관내역서!$1:$4</definedName>
    <definedName name="_xlnm.Print_Titles" localSheetId="0">총괄!$6:$7</definedName>
  </definedNames>
  <calcPr calcId="152511"/>
</workbook>
</file>

<file path=xl/calcChain.xml><?xml version="1.0" encoding="utf-8"?>
<calcChain xmlns="http://schemas.openxmlformats.org/spreadsheetml/2006/main">
  <c r="A4" i="69" l="1"/>
  <c r="K20" i="70" l="1"/>
  <c r="K21" i="70"/>
  <c r="K22" i="70"/>
  <c r="K23" i="70"/>
  <c r="K24" i="70"/>
  <c r="K25" i="70"/>
  <c r="K26" i="70"/>
  <c r="K27" i="70"/>
  <c r="K28" i="70"/>
  <c r="F154" i="70" l="1"/>
  <c r="F108" i="70"/>
  <c r="F72" i="70"/>
  <c r="J154" i="70" l="1"/>
  <c r="J153" i="70"/>
  <c r="H153" i="70"/>
  <c r="K152" i="70"/>
  <c r="K151" i="70"/>
  <c r="L151" i="70" s="1"/>
  <c r="J151" i="70"/>
  <c r="H151" i="70"/>
  <c r="F151" i="70"/>
  <c r="K150" i="70"/>
  <c r="L150" i="70" s="1"/>
  <c r="J150" i="70"/>
  <c r="H150" i="70"/>
  <c r="F150" i="70"/>
  <c r="K149" i="70"/>
  <c r="L149" i="70" s="1"/>
  <c r="J149" i="70"/>
  <c r="H149" i="70"/>
  <c r="F149" i="70"/>
  <c r="K148" i="70"/>
  <c r="L148" i="70" s="1"/>
  <c r="J148" i="70"/>
  <c r="H148" i="70"/>
  <c r="F148" i="70"/>
  <c r="K147" i="70"/>
  <c r="L147" i="70" s="1"/>
  <c r="J147" i="70"/>
  <c r="H147" i="70"/>
  <c r="F147" i="70"/>
  <c r="K146" i="70"/>
  <c r="L146" i="70" s="1"/>
  <c r="J146" i="70"/>
  <c r="H146" i="70"/>
  <c r="F146" i="70"/>
  <c r="K145" i="70"/>
  <c r="L145" i="70" s="1"/>
  <c r="J145" i="70"/>
  <c r="H145" i="70"/>
  <c r="F145" i="70"/>
  <c r="K144" i="70"/>
  <c r="L144" i="70" s="1"/>
  <c r="J144" i="70"/>
  <c r="H144" i="70"/>
  <c r="F144" i="70"/>
  <c r="K143" i="70"/>
  <c r="L143" i="70" s="1"/>
  <c r="J143" i="70"/>
  <c r="H143" i="70"/>
  <c r="F143" i="70"/>
  <c r="K142" i="70"/>
  <c r="L142" i="70" s="1"/>
  <c r="J142" i="70"/>
  <c r="H142" i="70"/>
  <c r="F142" i="70"/>
  <c r="K141" i="70"/>
  <c r="D141" i="70"/>
  <c r="J141" i="70" s="1"/>
  <c r="K140" i="70"/>
  <c r="D140" i="70"/>
  <c r="K139" i="70"/>
  <c r="D139" i="70"/>
  <c r="J139" i="70" s="1"/>
  <c r="K138" i="70"/>
  <c r="D138" i="70"/>
  <c r="H138" i="70" s="1"/>
  <c r="K137" i="70"/>
  <c r="K136" i="70"/>
  <c r="D136" i="70"/>
  <c r="H136" i="70" s="1"/>
  <c r="K135" i="70"/>
  <c r="L135" i="70" s="1"/>
  <c r="J135" i="70"/>
  <c r="H135" i="70"/>
  <c r="F135" i="70"/>
  <c r="K134" i="70"/>
  <c r="L134" i="70" s="1"/>
  <c r="J134" i="70"/>
  <c r="H134" i="70"/>
  <c r="F134" i="70"/>
  <c r="K133" i="70"/>
  <c r="L133" i="70" s="1"/>
  <c r="J133" i="70"/>
  <c r="H133" i="70"/>
  <c r="F133" i="70"/>
  <c r="K132" i="70"/>
  <c r="L132" i="70" s="1"/>
  <c r="J132" i="70"/>
  <c r="H132" i="70"/>
  <c r="F132" i="70"/>
  <c r="K131" i="70"/>
  <c r="L131" i="70" s="1"/>
  <c r="J131" i="70"/>
  <c r="H131" i="70"/>
  <c r="F131" i="70"/>
  <c r="K130" i="70"/>
  <c r="L130" i="70" s="1"/>
  <c r="J130" i="70"/>
  <c r="H130" i="70"/>
  <c r="F130" i="70"/>
  <c r="K129" i="70"/>
  <c r="L129" i="70" s="1"/>
  <c r="J129" i="70"/>
  <c r="H129" i="70"/>
  <c r="F129" i="70"/>
  <c r="K128" i="70"/>
  <c r="L128" i="70" s="1"/>
  <c r="J128" i="70"/>
  <c r="H128" i="70"/>
  <c r="F128" i="70"/>
  <c r="K127" i="70"/>
  <c r="L127" i="70" s="1"/>
  <c r="J127" i="70"/>
  <c r="H127" i="70"/>
  <c r="F127" i="70"/>
  <c r="K126" i="70"/>
  <c r="L126" i="70" s="1"/>
  <c r="J126" i="70"/>
  <c r="H126" i="70"/>
  <c r="F126" i="70"/>
  <c r="K125" i="70"/>
  <c r="L125" i="70" s="1"/>
  <c r="J125" i="70"/>
  <c r="H125" i="70"/>
  <c r="F125" i="70"/>
  <c r="K124" i="70"/>
  <c r="L124" i="70" s="1"/>
  <c r="J124" i="70"/>
  <c r="H124" i="70"/>
  <c r="F124" i="70"/>
  <c r="K123" i="70"/>
  <c r="L123" i="70" s="1"/>
  <c r="J123" i="70"/>
  <c r="H123" i="70"/>
  <c r="F123" i="70"/>
  <c r="K122" i="70"/>
  <c r="L122" i="70" s="1"/>
  <c r="J122" i="70"/>
  <c r="H122" i="70"/>
  <c r="F122" i="70"/>
  <c r="K121" i="70"/>
  <c r="L121" i="70" s="1"/>
  <c r="J121" i="70"/>
  <c r="H121" i="70"/>
  <c r="F121" i="70"/>
  <c r="K120" i="70"/>
  <c r="J120" i="70"/>
  <c r="D120" i="70"/>
  <c r="H120" i="70" s="1"/>
  <c r="K119" i="70"/>
  <c r="J119" i="70"/>
  <c r="D119" i="70"/>
  <c r="H119" i="70" s="1"/>
  <c r="K118" i="70"/>
  <c r="J118" i="70"/>
  <c r="F118" i="70"/>
  <c r="D118" i="70"/>
  <c r="H118" i="70" s="1"/>
  <c r="K117" i="70"/>
  <c r="K116" i="70"/>
  <c r="H116" i="70"/>
  <c r="D116" i="70"/>
  <c r="J116" i="70" s="1"/>
  <c r="K115" i="70"/>
  <c r="L115" i="70" s="1"/>
  <c r="J115" i="70"/>
  <c r="H115" i="70"/>
  <c r="F115" i="70"/>
  <c r="K114" i="70"/>
  <c r="L114" i="70" s="1"/>
  <c r="J114" i="70"/>
  <c r="H114" i="70"/>
  <c r="F114" i="70"/>
  <c r="K113" i="70"/>
  <c r="L113" i="70" s="1"/>
  <c r="J113" i="70"/>
  <c r="H113" i="70"/>
  <c r="F113" i="70"/>
  <c r="K112" i="70"/>
  <c r="L112" i="70" s="1"/>
  <c r="J112" i="70"/>
  <c r="H112" i="70"/>
  <c r="F112" i="70"/>
  <c r="J108" i="70"/>
  <c r="J107" i="70"/>
  <c r="H107" i="70"/>
  <c r="K106" i="70"/>
  <c r="H106" i="70"/>
  <c r="D106" i="70"/>
  <c r="J106" i="70" s="1"/>
  <c r="K105" i="70"/>
  <c r="L105" i="70" s="1"/>
  <c r="J105" i="70"/>
  <c r="H105" i="70"/>
  <c r="F105" i="70"/>
  <c r="K104" i="70"/>
  <c r="L104" i="70" s="1"/>
  <c r="J104" i="70"/>
  <c r="H104" i="70"/>
  <c r="F104" i="70"/>
  <c r="K103" i="70"/>
  <c r="L103" i="70" s="1"/>
  <c r="J103" i="70"/>
  <c r="H103" i="70"/>
  <c r="F103" i="70"/>
  <c r="K102" i="70"/>
  <c r="L102" i="70" s="1"/>
  <c r="J102" i="70"/>
  <c r="H102" i="70"/>
  <c r="F102" i="70"/>
  <c r="K101" i="70"/>
  <c r="L101" i="70" s="1"/>
  <c r="J101" i="70"/>
  <c r="H101" i="70"/>
  <c r="F101" i="70"/>
  <c r="K100" i="70"/>
  <c r="L100" i="70" s="1"/>
  <c r="J100" i="70"/>
  <c r="H100" i="70"/>
  <c r="F100" i="70"/>
  <c r="K99" i="70"/>
  <c r="J99" i="70"/>
  <c r="F99" i="70"/>
  <c r="D99" i="70"/>
  <c r="H99" i="70" s="1"/>
  <c r="K98" i="70"/>
  <c r="D98" i="70"/>
  <c r="J98" i="70" s="1"/>
  <c r="K97" i="70"/>
  <c r="H97" i="70"/>
  <c r="D97" i="70"/>
  <c r="J97" i="70" s="1"/>
  <c r="K96" i="70"/>
  <c r="D96" i="70"/>
  <c r="J96" i="70" s="1"/>
  <c r="K95" i="70"/>
  <c r="J95" i="70"/>
  <c r="H95" i="70"/>
  <c r="F95" i="70"/>
  <c r="D95" i="70"/>
  <c r="K94" i="70"/>
  <c r="L94" i="70" s="1"/>
  <c r="J94" i="70"/>
  <c r="H94" i="70"/>
  <c r="F94" i="70"/>
  <c r="K93" i="70"/>
  <c r="L93" i="70" s="1"/>
  <c r="J93" i="70"/>
  <c r="H93" i="70"/>
  <c r="F93" i="70"/>
  <c r="K92" i="70"/>
  <c r="L92" i="70" s="1"/>
  <c r="J92" i="70"/>
  <c r="H92" i="70"/>
  <c r="F92" i="70"/>
  <c r="K91" i="70"/>
  <c r="L91" i="70" s="1"/>
  <c r="J91" i="70"/>
  <c r="H91" i="70"/>
  <c r="F91" i="70"/>
  <c r="K90" i="70"/>
  <c r="L90" i="70" s="1"/>
  <c r="J90" i="70"/>
  <c r="H90" i="70"/>
  <c r="F90" i="70"/>
  <c r="K89" i="70"/>
  <c r="L89" i="70" s="1"/>
  <c r="J89" i="70"/>
  <c r="H89" i="70"/>
  <c r="F89" i="70"/>
  <c r="K88" i="70"/>
  <c r="L88" i="70" s="1"/>
  <c r="J88" i="70"/>
  <c r="H88" i="70"/>
  <c r="F88" i="70"/>
  <c r="K87" i="70"/>
  <c r="D87" i="70"/>
  <c r="H87" i="70" s="1"/>
  <c r="K86" i="70"/>
  <c r="D86" i="70"/>
  <c r="K85" i="70"/>
  <c r="J85" i="70"/>
  <c r="D85" i="70"/>
  <c r="H85" i="70" s="1"/>
  <c r="K84" i="70"/>
  <c r="K83" i="70"/>
  <c r="D83" i="70"/>
  <c r="J83" i="70" s="1"/>
  <c r="K82" i="70"/>
  <c r="L82" i="70" s="1"/>
  <c r="J82" i="70"/>
  <c r="H82" i="70"/>
  <c r="F82" i="70"/>
  <c r="K81" i="70"/>
  <c r="L81" i="70" s="1"/>
  <c r="J81" i="70"/>
  <c r="H81" i="70"/>
  <c r="F81" i="70"/>
  <c r="K80" i="70"/>
  <c r="L80" i="70" s="1"/>
  <c r="J80" i="70"/>
  <c r="H80" i="70"/>
  <c r="F80" i="70"/>
  <c r="K79" i="70"/>
  <c r="L79" i="70" s="1"/>
  <c r="J79" i="70"/>
  <c r="H79" i="70"/>
  <c r="F79" i="70"/>
  <c r="K78" i="70"/>
  <c r="L78" i="70" s="1"/>
  <c r="J78" i="70"/>
  <c r="H78" i="70"/>
  <c r="F78" i="70"/>
  <c r="J72" i="70"/>
  <c r="J71" i="70"/>
  <c r="H71" i="70"/>
  <c r="K70" i="70"/>
  <c r="D70" i="70"/>
  <c r="J70" i="70" s="1"/>
  <c r="K69" i="70"/>
  <c r="L69" i="70" s="1"/>
  <c r="J69" i="70"/>
  <c r="H69" i="70"/>
  <c r="F69" i="70"/>
  <c r="K68" i="70"/>
  <c r="L68" i="70" s="1"/>
  <c r="J68" i="70"/>
  <c r="H68" i="70"/>
  <c r="F68" i="70"/>
  <c r="K67" i="70"/>
  <c r="D67" i="70"/>
  <c r="J67" i="70" s="1"/>
  <c r="K66" i="70"/>
  <c r="J66" i="70"/>
  <c r="H66" i="70"/>
  <c r="F66" i="70"/>
  <c r="D66" i="70"/>
  <c r="K65" i="70"/>
  <c r="D65" i="70"/>
  <c r="J65" i="70" s="1"/>
  <c r="K64" i="70"/>
  <c r="L64" i="70" s="1"/>
  <c r="D64" i="70"/>
  <c r="H64" i="70" s="1"/>
  <c r="K63" i="70"/>
  <c r="K62" i="70"/>
  <c r="J62" i="70"/>
  <c r="F62" i="70"/>
  <c r="D62" i="70"/>
  <c r="H62" i="70" s="1"/>
  <c r="K61" i="70"/>
  <c r="L61" i="70" s="1"/>
  <c r="J61" i="70"/>
  <c r="H61" i="70"/>
  <c r="F61" i="70"/>
  <c r="K60" i="70"/>
  <c r="L60" i="70" s="1"/>
  <c r="J60" i="70"/>
  <c r="H60" i="70"/>
  <c r="F60" i="70"/>
  <c r="K59" i="70"/>
  <c r="L59" i="70" s="1"/>
  <c r="J59" i="70"/>
  <c r="H59" i="70"/>
  <c r="F59" i="70"/>
  <c r="K58" i="70"/>
  <c r="L58" i="70" s="1"/>
  <c r="J58" i="70"/>
  <c r="H58" i="70"/>
  <c r="F58" i="70"/>
  <c r="K57" i="70"/>
  <c r="D57" i="70"/>
  <c r="J57" i="70" s="1"/>
  <c r="K56" i="70"/>
  <c r="H56" i="70"/>
  <c r="D56" i="70"/>
  <c r="J56" i="70" s="1"/>
  <c r="K55" i="70"/>
  <c r="D55" i="70"/>
  <c r="J55" i="70" s="1"/>
  <c r="K54" i="70"/>
  <c r="K53" i="70"/>
  <c r="D53" i="70"/>
  <c r="J53" i="70" s="1"/>
  <c r="K52" i="70"/>
  <c r="L52" i="70" s="1"/>
  <c r="J52" i="70"/>
  <c r="H52" i="70"/>
  <c r="F52" i="70"/>
  <c r="K51" i="70"/>
  <c r="L51" i="70" s="1"/>
  <c r="J51" i="70"/>
  <c r="H51" i="70"/>
  <c r="F51" i="70"/>
  <c r="K50" i="70"/>
  <c r="L50" i="70" s="1"/>
  <c r="J50" i="70"/>
  <c r="H50" i="70"/>
  <c r="F50" i="70"/>
  <c r="J49" i="70"/>
  <c r="J46" i="70"/>
  <c r="F46" i="70"/>
  <c r="J45" i="70"/>
  <c r="H45" i="70"/>
  <c r="J43" i="70"/>
  <c r="H43" i="70"/>
  <c r="K42" i="70"/>
  <c r="L42" i="70" s="1"/>
  <c r="J42" i="70"/>
  <c r="H42" i="70"/>
  <c r="F42" i="70"/>
  <c r="J41" i="70"/>
  <c r="H41" i="70"/>
  <c r="J40" i="70"/>
  <c r="H40" i="70"/>
  <c r="J39" i="70"/>
  <c r="H39" i="70"/>
  <c r="D38" i="70"/>
  <c r="D44" i="70" s="1"/>
  <c r="K37" i="70"/>
  <c r="L37" i="70" s="1"/>
  <c r="F37" i="70"/>
  <c r="D37" i="70"/>
  <c r="J37" i="70" s="1"/>
  <c r="K36" i="70"/>
  <c r="D36" i="70"/>
  <c r="H36" i="70" s="1"/>
  <c r="K35" i="70"/>
  <c r="D35" i="70"/>
  <c r="J35" i="70" s="1"/>
  <c r="K34" i="70"/>
  <c r="K33" i="70"/>
  <c r="D33" i="70"/>
  <c r="F33" i="70" s="1"/>
  <c r="K32" i="70"/>
  <c r="L32" i="70" s="1"/>
  <c r="J32" i="70"/>
  <c r="H32" i="70"/>
  <c r="F32" i="70"/>
  <c r="J31" i="70"/>
  <c r="H31" i="70"/>
  <c r="K30" i="70"/>
  <c r="L30" i="70" s="1"/>
  <c r="J30" i="70"/>
  <c r="H30" i="70"/>
  <c r="F30" i="70"/>
  <c r="K29" i="70"/>
  <c r="L29" i="70" s="1"/>
  <c r="J29" i="70"/>
  <c r="H29" i="70"/>
  <c r="F29" i="70"/>
  <c r="D28" i="70"/>
  <c r="J28" i="70" s="1"/>
  <c r="H27" i="70"/>
  <c r="D27" i="70"/>
  <c r="D26" i="70"/>
  <c r="J26" i="70" s="1"/>
  <c r="D24" i="70"/>
  <c r="J24" i="70" s="1"/>
  <c r="D23" i="70"/>
  <c r="J22" i="70"/>
  <c r="H22" i="70"/>
  <c r="L21" i="70"/>
  <c r="J21" i="70"/>
  <c r="H21" i="70"/>
  <c r="F21" i="70"/>
  <c r="L20" i="70"/>
  <c r="J20" i="70"/>
  <c r="H20" i="70"/>
  <c r="F20" i="70"/>
  <c r="K19" i="70"/>
  <c r="L19" i="70" s="1"/>
  <c r="J19" i="70"/>
  <c r="H19" i="70"/>
  <c r="F19" i="70"/>
  <c r="J18" i="70"/>
  <c r="H18" i="70"/>
  <c r="J17" i="70"/>
  <c r="H17" i="70"/>
  <c r="K16" i="70"/>
  <c r="H16" i="70"/>
  <c r="D16" i="70"/>
  <c r="K15" i="70"/>
  <c r="D15" i="70"/>
  <c r="K14" i="70"/>
  <c r="D14" i="70"/>
  <c r="H14" i="70" s="1"/>
  <c r="K13" i="70"/>
  <c r="K12" i="70"/>
  <c r="F12" i="70"/>
  <c r="D12" i="70"/>
  <c r="J12" i="70" s="1"/>
  <c r="K11" i="70"/>
  <c r="L11" i="70" s="1"/>
  <c r="J11" i="70"/>
  <c r="H11" i="70"/>
  <c r="F11" i="70"/>
  <c r="K10" i="70"/>
  <c r="L10" i="70" s="1"/>
  <c r="J10" i="70"/>
  <c r="H10" i="70"/>
  <c r="F10" i="70"/>
  <c r="K9" i="70"/>
  <c r="L9" i="70" s="1"/>
  <c r="J9" i="70"/>
  <c r="H9" i="70"/>
  <c r="F9" i="70"/>
  <c r="K8" i="70"/>
  <c r="L8" i="70" s="1"/>
  <c r="J8" i="70"/>
  <c r="H8" i="70"/>
  <c r="F8" i="70"/>
  <c r="K7" i="70"/>
  <c r="L7" i="70" s="1"/>
  <c r="J7" i="70"/>
  <c r="H7" i="70"/>
  <c r="F7" i="70"/>
  <c r="A13" i="69"/>
  <c r="A12" i="69"/>
  <c r="A11" i="69"/>
  <c r="A10" i="69"/>
  <c r="A9" i="69"/>
  <c r="A8" i="69"/>
  <c r="D13" i="70" l="1"/>
  <c r="L35" i="70"/>
  <c r="J38" i="70"/>
  <c r="F56" i="70"/>
  <c r="J64" i="70"/>
  <c r="L66" i="70"/>
  <c r="L95" i="70"/>
  <c r="F97" i="70"/>
  <c r="F106" i="70"/>
  <c r="F116" i="70"/>
  <c r="D117" i="70"/>
  <c r="J117" i="70" s="1"/>
  <c r="F119" i="70"/>
  <c r="F120" i="70"/>
  <c r="F35" i="70"/>
  <c r="J36" i="70"/>
  <c r="L62" i="70"/>
  <c r="F64" i="70"/>
  <c r="J87" i="70"/>
  <c r="L99" i="70"/>
  <c r="L118" i="70"/>
  <c r="L119" i="70"/>
  <c r="L120" i="70"/>
  <c r="H35" i="70"/>
  <c r="L56" i="70"/>
  <c r="D63" i="70"/>
  <c r="J63" i="70" s="1"/>
  <c r="L97" i="70"/>
  <c r="L106" i="70"/>
  <c r="L116" i="70"/>
  <c r="L136" i="70"/>
  <c r="L138" i="70"/>
  <c r="L140" i="70"/>
  <c r="L85" i="70"/>
  <c r="L86" i="70"/>
  <c r="L16" i="70"/>
  <c r="L33" i="70"/>
  <c r="L27" i="70"/>
  <c r="L23" i="70"/>
  <c r="J13" i="70"/>
  <c r="L13" i="70"/>
  <c r="F13" i="70"/>
  <c r="J44" i="70"/>
  <c r="H44" i="70"/>
  <c r="H12" i="70"/>
  <c r="H13" i="70"/>
  <c r="J15" i="70"/>
  <c r="H15" i="70"/>
  <c r="L15" i="70"/>
  <c r="F15" i="70"/>
  <c r="L12" i="70"/>
  <c r="L14" i="70"/>
  <c r="F14" i="70"/>
  <c r="J14" i="70"/>
  <c r="H23" i="70"/>
  <c r="H33" i="70"/>
  <c r="D34" i="70"/>
  <c r="H37" i="70"/>
  <c r="F53" i="70"/>
  <c r="L53" i="70"/>
  <c r="F55" i="70"/>
  <c r="L55" i="70"/>
  <c r="F57" i="70"/>
  <c r="L57" i="70"/>
  <c r="F63" i="70"/>
  <c r="L63" i="70"/>
  <c r="F65" i="70"/>
  <c r="L65" i="70"/>
  <c r="F67" i="70"/>
  <c r="L67" i="70"/>
  <c r="F70" i="70"/>
  <c r="L70" i="70"/>
  <c r="H86" i="70"/>
  <c r="F96" i="70"/>
  <c r="L96" i="70"/>
  <c r="F98" i="70"/>
  <c r="L98" i="70"/>
  <c r="F117" i="70"/>
  <c r="L117" i="70"/>
  <c r="D137" i="70"/>
  <c r="H140" i="70"/>
  <c r="D152" i="70"/>
  <c r="J16" i="70"/>
  <c r="J23" i="70"/>
  <c r="F24" i="70"/>
  <c r="L24" i="70"/>
  <c r="F26" i="70"/>
  <c r="L26" i="70"/>
  <c r="J27" i="70"/>
  <c r="F28" i="70"/>
  <c r="L28" i="70"/>
  <c r="J33" i="70"/>
  <c r="F36" i="70"/>
  <c r="L36" i="70"/>
  <c r="H53" i="70"/>
  <c r="D54" i="70"/>
  <c r="H55" i="70"/>
  <c r="H57" i="70"/>
  <c r="H63" i="70"/>
  <c r="H65" i="70"/>
  <c r="H67" i="70"/>
  <c r="H70" i="70"/>
  <c r="F83" i="70"/>
  <c r="L83" i="70"/>
  <c r="F85" i="70"/>
  <c r="J86" i="70"/>
  <c r="F87" i="70"/>
  <c r="L87" i="70"/>
  <c r="H96" i="70"/>
  <c r="H98" i="70"/>
  <c r="H117" i="70"/>
  <c r="J136" i="70"/>
  <c r="J138" i="70"/>
  <c r="F139" i="70"/>
  <c r="L139" i="70"/>
  <c r="J140" i="70"/>
  <c r="F141" i="70"/>
  <c r="L141" i="70"/>
  <c r="H24" i="70"/>
  <c r="D25" i="70"/>
  <c r="H26" i="70"/>
  <c r="H28" i="70"/>
  <c r="H38" i="70"/>
  <c r="H83" i="70"/>
  <c r="D84" i="70"/>
  <c r="H139" i="70"/>
  <c r="H141" i="70"/>
  <c r="F16" i="70"/>
  <c r="F23" i="70"/>
  <c r="F27" i="70"/>
  <c r="F86" i="70"/>
  <c r="F136" i="70"/>
  <c r="F138" i="70"/>
  <c r="F140" i="70"/>
  <c r="H46" i="70" l="1"/>
  <c r="J34" i="70"/>
  <c r="H34" i="70"/>
  <c r="L34" i="70"/>
  <c r="F34" i="70"/>
  <c r="J137" i="70"/>
  <c r="H137" i="70"/>
  <c r="L137" i="70"/>
  <c r="F137" i="70"/>
  <c r="L84" i="70"/>
  <c r="F84" i="70"/>
  <c r="J84" i="70"/>
  <c r="J109" i="70" s="1"/>
  <c r="H12" i="69" s="1"/>
  <c r="H84" i="70"/>
  <c r="L25" i="70"/>
  <c r="F25" i="70"/>
  <c r="J25" i="70"/>
  <c r="H25" i="70"/>
  <c r="H54" i="70"/>
  <c r="L54" i="70"/>
  <c r="F54" i="70"/>
  <c r="J54" i="70"/>
  <c r="J73" i="70" s="1"/>
  <c r="J152" i="70"/>
  <c r="H152" i="70"/>
  <c r="L152" i="70"/>
  <c r="F152" i="70"/>
  <c r="F71" i="70" l="1"/>
  <c r="K71" i="70"/>
  <c r="L71" i="70" s="1"/>
  <c r="H47" i="70"/>
  <c r="F9" i="69" s="1"/>
  <c r="G9" i="69" s="1"/>
  <c r="K46" i="70"/>
  <c r="L46" i="70" s="1"/>
  <c r="F73" i="70"/>
  <c r="D10" i="69" s="1"/>
  <c r="E10" i="69" s="1"/>
  <c r="J47" i="70"/>
  <c r="H9" i="69" s="1"/>
  <c r="I9" i="69" s="1"/>
  <c r="F153" i="70"/>
  <c r="F155" i="70" s="1"/>
  <c r="K153" i="70"/>
  <c r="L153" i="70" s="1"/>
  <c r="L155" i="70" s="1"/>
  <c r="H154" i="70"/>
  <c r="K154" i="70"/>
  <c r="L154" i="70" s="1"/>
  <c r="H155" i="70"/>
  <c r="F13" i="69" s="1"/>
  <c r="G13" i="69" s="1"/>
  <c r="J155" i="70"/>
  <c r="J156" i="70" s="1"/>
  <c r="I12" i="69"/>
  <c r="J74" i="70"/>
  <c r="H10" i="69"/>
  <c r="H108" i="70" l="1"/>
  <c r="H109" i="70" s="1"/>
  <c r="F12" i="69" s="1"/>
  <c r="K108" i="70"/>
  <c r="L108" i="70" s="1"/>
  <c r="H72" i="70"/>
  <c r="H73" i="70" s="1"/>
  <c r="K72" i="70"/>
  <c r="L72" i="70" s="1"/>
  <c r="L73" i="70" s="1"/>
  <c r="F107" i="70"/>
  <c r="F109" i="70" s="1"/>
  <c r="D12" i="69" s="1"/>
  <c r="E12" i="69" s="1"/>
  <c r="K107" i="70"/>
  <c r="L107" i="70" s="1"/>
  <c r="L109" i="70" s="1"/>
  <c r="L156" i="70" s="1"/>
  <c r="D13" i="69"/>
  <c r="E13" i="69" s="1"/>
  <c r="H156" i="70"/>
  <c r="H13" i="69"/>
  <c r="I13" i="69" s="1"/>
  <c r="I10" i="69"/>
  <c r="J157" i="70"/>
  <c r="H74" i="70" l="1"/>
  <c r="F10" i="69"/>
  <c r="H157" i="70"/>
  <c r="F156" i="70"/>
  <c r="G12" i="69"/>
  <c r="K12" i="69" s="1"/>
  <c r="J12" i="69"/>
  <c r="J13" i="69"/>
  <c r="K13" i="69"/>
  <c r="I15" i="69"/>
  <c r="G10" i="69" l="1"/>
  <c r="J10" i="69"/>
  <c r="K43" i="70"/>
  <c r="L43" i="70" s="1"/>
  <c r="F43" i="70"/>
  <c r="K41" i="70"/>
  <c r="L41" i="70" s="1"/>
  <c r="F41" i="70"/>
  <c r="G15" i="69" l="1"/>
  <c r="K10" i="69"/>
  <c r="F18" i="70"/>
  <c r="K18" i="70"/>
  <c r="L18" i="70" s="1"/>
  <c r="F17" i="70"/>
  <c r="K17" i="70"/>
  <c r="L17" i="70" s="1"/>
  <c r="F31" i="70" l="1"/>
  <c r="K31" i="70"/>
  <c r="L31" i="70" s="1"/>
  <c r="F22" i="70"/>
  <c r="L22" i="70"/>
  <c r="K38" i="70"/>
  <c r="L38" i="70" s="1"/>
  <c r="F38" i="70"/>
  <c r="K44" i="70"/>
  <c r="L44" i="70" s="1"/>
  <c r="F44" i="70"/>
  <c r="F40" i="70" l="1"/>
  <c r="K40" i="70"/>
  <c r="L40" i="70" s="1"/>
  <c r="F39" i="70"/>
  <c r="K39" i="70"/>
  <c r="L39" i="70" s="1"/>
  <c r="F45" i="70" l="1"/>
  <c r="F47" i="70" s="1"/>
  <c r="D9" i="69" s="1"/>
  <c r="K45" i="70"/>
  <c r="L45" i="70" s="1"/>
  <c r="L47" i="70" s="1"/>
  <c r="L74" i="70" s="1"/>
  <c r="L157" i="70" s="1"/>
  <c r="F74" i="70" l="1"/>
  <c r="F157" i="70" s="1"/>
  <c r="E9" i="69"/>
  <c r="J9" i="69"/>
  <c r="E15" i="69" l="1"/>
  <c r="K9" i="69"/>
  <c r="K15" i="69" s="1"/>
</calcChain>
</file>

<file path=xl/sharedStrings.xml><?xml version="1.0" encoding="utf-8"?>
<sst xmlns="http://schemas.openxmlformats.org/spreadsheetml/2006/main" count="440" uniqueCount="152">
  <si>
    <t>STS ELBOW</t>
  </si>
  <si>
    <t>제수변 (10㎏/㎠)</t>
  </si>
  <si>
    <t>FLOOR DRAIN</t>
  </si>
  <si>
    <t>STS FLANGE</t>
  </si>
  <si>
    <t>OVER FLOW</t>
  </si>
  <si>
    <t>EA</t>
  </si>
  <si>
    <t>수량</t>
  </si>
  <si>
    <t>단위</t>
  </si>
  <si>
    <t>400A, 16.0kgf/cm2</t>
  </si>
  <si>
    <t>315A, 16.0kgf/cm2</t>
  </si>
  <si>
    <t>50A, 16.0kgf/cm2</t>
  </si>
  <si>
    <t>VALVE BOX</t>
  </si>
  <si>
    <t>VALVE KEY</t>
  </si>
  <si>
    <t>VALVE COVER</t>
  </si>
  <si>
    <t>총    괄    내    역    서</t>
    <phoneticPr fontId="4" type="noConversion"/>
  </si>
  <si>
    <t>업체명 :</t>
    <phoneticPr fontId="4" type="noConversion"/>
  </si>
  <si>
    <t>담당자 :</t>
    <phoneticPr fontId="4" type="noConversion"/>
  </si>
  <si>
    <t>품 명</t>
    <phoneticPr fontId="4" type="noConversion"/>
  </si>
  <si>
    <t>단위</t>
    <phoneticPr fontId="4" type="noConversion"/>
  </si>
  <si>
    <t>수 량</t>
    <phoneticPr fontId="4" type="noConversion"/>
  </si>
  <si>
    <t>재  료  비</t>
    <phoneticPr fontId="4" type="noConversion"/>
  </si>
  <si>
    <t>노  무  비</t>
    <phoneticPr fontId="4" type="noConversion"/>
  </si>
  <si>
    <t>경  비</t>
    <phoneticPr fontId="4" type="noConversion"/>
  </si>
  <si>
    <t>합      계</t>
    <phoneticPr fontId="4" type="noConversion"/>
  </si>
  <si>
    <t>비고</t>
    <phoneticPr fontId="4" type="noConversion"/>
  </si>
  <si>
    <t>단가</t>
    <phoneticPr fontId="4" type="noConversion"/>
  </si>
  <si>
    <t>금액</t>
    <phoneticPr fontId="4" type="noConversion"/>
  </si>
  <si>
    <t>식</t>
    <phoneticPr fontId="120" type="noConversion"/>
  </si>
  <si>
    <t>합  계</t>
    <phoneticPr fontId="4" type="noConversion"/>
  </si>
  <si>
    <t>내      역      서</t>
    <phoneticPr fontId="120" type="noConversion"/>
  </si>
  <si>
    <t>현장명 : 세종시 국립수목원 조성사업 중 수경설비공사</t>
    <phoneticPr fontId="120" type="noConversion"/>
  </si>
  <si>
    <t>공          종</t>
  </si>
  <si>
    <t>규     격</t>
  </si>
  <si>
    <t>재   료   비</t>
  </si>
  <si>
    <t>노   무   비</t>
  </si>
  <si>
    <t>경      비</t>
  </si>
  <si>
    <t>합      계</t>
  </si>
  <si>
    <t>비 고</t>
  </si>
  <si>
    <t>단    가</t>
  </si>
  <si>
    <t>금     액</t>
  </si>
  <si>
    <r>
      <t>■</t>
    </r>
    <r>
      <rPr>
        <sz val="11"/>
        <color theme="1"/>
        <rFont val="맑은 고딕"/>
        <family val="2"/>
        <charset val="129"/>
      </rPr>
      <t xml:space="preserve">  물순환시설 설비공사</t>
    </r>
    <phoneticPr fontId="120" type="noConversion"/>
  </si>
  <si>
    <t>1. 물순환시설 배관 설비 공사</t>
    <phoneticPr fontId="120" type="noConversion"/>
  </si>
  <si>
    <t>PE PIPE(기계실 외부-Suction Line)</t>
    <phoneticPr fontId="120" type="noConversion"/>
  </si>
  <si>
    <t>M</t>
    <phoneticPr fontId="120" type="noConversion"/>
  </si>
  <si>
    <t>SDR11 / PE100</t>
    <phoneticPr fontId="120" type="noConversion"/>
  </si>
  <si>
    <t>PE ELBOW(융착)</t>
    <phoneticPr fontId="120" type="noConversion"/>
  </si>
  <si>
    <t>400A</t>
    <phoneticPr fontId="120" type="noConversion"/>
  </si>
  <si>
    <t>EA</t>
    <phoneticPr fontId="120" type="noConversion"/>
  </si>
  <si>
    <t>PE TEE(융착)</t>
    <phoneticPr fontId="120" type="noConversion"/>
  </si>
  <si>
    <t>400A</t>
    <phoneticPr fontId="120" type="noConversion"/>
  </si>
  <si>
    <t>EA</t>
    <phoneticPr fontId="120" type="noConversion"/>
  </si>
  <si>
    <t>BAFFLE</t>
    <phoneticPr fontId="120" type="noConversion"/>
  </si>
  <si>
    <t>PE PIPE 융착 접합 및 부착</t>
    <phoneticPr fontId="120" type="noConversion"/>
  </si>
  <si>
    <t>개소</t>
    <phoneticPr fontId="120" type="noConversion"/>
  </si>
  <si>
    <t>터파기</t>
    <phoneticPr fontId="120" type="noConversion"/>
  </si>
  <si>
    <t>m3</t>
    <phoneticPr fontId="120" type="noConversion"/>
  </si>
  <si>
    <t>잔토처리</t>
    <phoneticPr fontId="120" type="noConversion"/>
  </si>
  <si>
    <t>되메우기 및 다짐</t>
    <phoneticPr fontId="120" type="noConversion"/>
  </si>
  <si>
    <t>모래</t>
    <phoneticPr fontId="120" type="noConversion"/>
  </si>
  <si>
    <t>m3</t>
    <phoneticPr fontId="120" type="noConversion"/>
  </si>
  <si>
    <t>할증 3%</t>
    <phoneticPr fontId="120" type="noConversion"/>
  </si>
  <si>
    <t>모래 포설 및 다짐</t>
    <phoneticPr fontId="120" type="noConversion"/>
  </si>
  <si>
    <t>STS PIPE(기계실 외부-Suction Line))</t>
    <phoneticPr fontId="120" type="noConversion"/>
  </si>
  <si>
    <t>400A</t>
    <phoneticPr fontId="120" type="noConversion"/>
  </si>
  <si>
    <t>M</t>
    <phoneticPr fontId="120" type="noConversion"/>
  </si>
  <si>
    <t>STS 304 / 외경 : 406.4mm, 두께 : 4.5mm</t>
    <phoneticPr fontId="120" type="noConversion"/>
  </si>
  <si>
    <t>400A</t>
    <phoneticPr fontId="120" type="noConversion"/>
  </si>
  <si>
    <t>개소</t>
    <phoneticPr fontId="120" type="noConversion"/>
  </si>
  <si>
    <t>스테인레스 강관접합</t>
    <phoneticPr fontId="120" type="noConversion"/>
  </si>
  <si>
    <t>PE PIPE(기계실 외부-청류지원-&gt;함양지)</t>
    <phoneticPr fontId="120" type="noConversion"/>
  </si>
  <si>
    <t>M</t>
    <phoneticPr fontId="120" type="noConversion"/>
  </si>
  <si>
    <t>SDR11 / PE100</t>
  </si>
  <si>
    <t>PE ELBOW(융착)</t>
    <phoneticPr fontId="120" type="noConversion"/>
  </si>
  <si>
    <t>315A</t>
    <phoneticPr fontId="120" type="noConversion"/>
  </si>
  <si>
    <t>EA</t>
    <phoneticPr fontId="120" type="noConversion"/>
  </si>
  <si>
    <t>BAFFLE</t>
    <phoneticPr fontId="120" type="noConversion"/>
  </si>
  <si>
    <t>300A</t>
    <phoneticPr fontId="120" type="noConversion"/>
  </si>
  <si>
    <t>PE PIPE 융착 접합 및 부착</t>
    <phoneticPr fontId="120" type="noConversion"/>
  </si>
  <si>
    <t>터파기</t>
    <phoneticPr fontId="120" type="noConversion"/>
  </si>
  <si>
    <t>잔토처리</t>
    <phoneticPr fontId="120" type="noConversion"/>
  </si>
  <si>
    <t>되메우기 및 다짐</t>
    <phoneticPr fontId="120" type="noConversion"/>
  </si>
  <si>
    <t>PE PIPE(생태연못 둠벙연출라인)</t>
    <phoneticPr fontId="120" type="noConversion"/>
  </si>
  <si>
    <t>110A, 16.0kgf/cm2</t>
    <phoneticPr fontId="120" type="noConversion"/>
  </si>
  <si>
    <t>110A</t>
    <phoneticPr fontId="120" type="noConversion"/>
  </si>
  <si>
    <t>100A</t>
    <phoneticPr fontId="120" type="noConversion"/>
  </si>
  <si>
    <t>터파기</t>
    <phoneticPr fontId="120" type="noConversion"/>
  </si>
  <si>
    <t>m3</t>
    <phoneticPr fontId="120" type="noConversion"/>
  </si>
  <si>
    <t>잔토처리</t>
    <phoneticPr fontId="120" type="noConversion"/>
  </si>
  <si>
    <t>되메우기 및 다짐</t>
    <phoneticPr fontId="120" type="noConversion"/>
  </si>
  <si>
    <t>모래</t>
    <phoneticPr fontId="120" type="noConversion"/>
  </si>
  <si>
    <t>할증 3%</t>
    <phoneticPr fontId="120" type="noConversion"/>
  </si>
  <si>
    <t>모래 포설 및 다짐</t>
    <phoneticPr fontId="120" type="noConversion"/>
  </si>
  <si>
    <t>STS PIPE(생태연못 둠벙연출라인)</t>
    <phoneticPr fontId="120" type="noConversion"/>
  </si>
  <si>
    <t>STS 304 / 외경 :114.3mm, 두께 : 4.0mm</t>
    <phoneticPr fontId="120" type="noConversion"/>
  </si>
  <si>
    <t>STS TEE</t>
    <phoneticPr fontId="120" type="noConversion"/>
  </si>
  <si>
    <t>STS END CAP</t>
    <phoneticPr fontId="120" type="noConversion"/>
  </si>
  <si>
    <t>CANOPY</t>
    <phoneticPr fontId="120" type="noConversion"/>
  </si>
  <si>
    <t>80A</t>
    <phoneticPr fontId="120" type="noConversion"/>
  </si>
  <si>
    <t>시운전</t>
    <phoneticPr fontId="120" type="noConversion"/>
  </si>
  <si>
    <t>배관계통</t>
    <phoneticPr fontId="120" type="noConversion"/>
  </si>
  <si>
    <t>잡자재</t>
    <phoneticPr fontId="120" type="noConversion"/>
  </si>
  <si>
    <t>식</t>
    <phoneticPr fontId="120" type="noConversion"/>
  </si>
  <si>
    <t>공구손료</t>
    <phoneticPr fontId="120" type="noConversion"/>
  </si>
  <si>
    <t>소  계</t>
    <phoneticPr fontId="120" type="noConversion"/>
  </si>
  <si>
    <t>2. 물순환시설 DRAIN 설비 공사</t>
    <phoneticPr fontId="120" type="noConversion"/>
  </si>
  <si>
    <t>PE PIPE(배수드레인-토목 over flow 연결)</t>
    <phoneticPr fontId="120" type="noConversion"/>
  </si>
  <si>
    <t>315A, 16.0kgf/cm2</t>
    <phoneticPr fontId="120" type="noConversion"/>
  </si>
  <si>
    <t>M</t>
    <phoneticPr fontId="120" type="noConversion"/>
  </si>
  <si>
    <t>PE ELBOW(융착)</t>
    <phoneticPr fontId="120" type="noConversion"/>
  </si>
  <si>
    <t>315A</t>
    <phoneticPr fontId="120" type="noConversion"/>
  </si>
  <si>
    <t>모래</t>
    <phoneticPr fontId="120" type="noConversion"/>
  </si>
  <si>
    <t>할증 3%</t>
    <phoneticPr fontId="120" type="noConversion"/>
  </si>
  <si>
    <t>모래 포설 및 다짐</t>
    <phoneticPr fontId="120" type="noConversion"/>
  </si>
  <si>
    <t>PE PIPE(기계실 배수펌프 라인)</t>
    <phoneticPr fontId="120" type="noConversion"/>
  </si>
  <si>
    <t>50A</t>
    <phoneticPr fontId="120" type="noConversion"/>
  </si>
  <si>
    <t>STS PIPE(기계실 배수펌프 라인)</t>
    <phoneticPr fontId="120" type="noConversion"/>
  </si>
  <si>
    <t>STS 304 / 외경 : 60.5mm,  두께 : 3.5mm</t>
    <phoneticPr fontId="120" type="noConversion"/>
  </si>
  <si>
    <t>스테인레스 강관접합</t>
    <phoneticPr fontId="120" type="noConversion"/>
  </si>
  <si>
    <t>시운전</t>
    <phoneticPr fontId="120" type="noConversion"/>
  </si>
  <si>
    <t>배관계통</t>
    <phoneticPr fontId="120" type="noConversion"/>
  </si>
  <si>
    <t>합  계</t>
    <phoneticPr fontId="120" type="noConversion"/>
  </si>
  <si>
    <r>
      <t>■</t>
    </r>
    <r>
      <rPr>
        <sz val="11"/>
        <color theme="1"/>
        <rFont val="맑은 고딕"/>
        <family val="2"/>
        <charset val="129"/>
      </rPr>
      <t xml:space="preserve"> 방지원도, 소쇄원계류 설비공사</t>
    </r>
    <phoneticPr fontId="120" type="noConversion"/>
  </si>
  <si>
    <t>1. 방지원도, 소쇄원계류 배관 설비 공사</t>
    <phoneticPr fontId="120" type="noConversion"/>
  </si>
  <si>
    <t>PE PIPE(기계실 외부-Suction Line)</t>
    <phoneticPr fontId="120" type="noConversion"/>
  </si>
  <si>
    <t>300A</t>
    <phoneticPr fontId="120" type="noConversion"/>
  </si>
  <si>
    <t>STS PIPE(기계실 외부-Suction Line)</t>
    <phoneticPr fontId="120" type="noConversion"/>
  </si>
  <si>
    <t>STS 304 / 외경 : 318.5mm, 두께 : 4.5mm</t>
    <phoneticPr fontId="120" type="noConversion"/>
  </si>
  <si>
    <t>PE PIPE(방지원도, 소쇄원 계류 급수라인)</t>
    <phoneticPr fontId="120" type="noConversion"/>
  </si>
  <si>
    <t>110A, 16.0kgf/cm2</t>
    <phoneticPr fontId="120" type="noConversion"/>
  </si>
  <si>
    <t>110A</t>
    <phoneticPr fontId="120" type="noConversion"/>
  </si>
  <si>
    <t>100A</t>
    <phoneticPr fontId="120" type="noConversion"/>
  </si>
  <si>
    <t>STS PIPE(방지원도, 소쇄원 계류 급수라인)</t>
    <phoneticPr fontId="120" type="noConversion"/>
  </si>
  <si>
    <t>STS 304 / 외경 :114.3mm, 두께 : 4.0mm</t>
  </si>
  <si>
    <t>STS TEE</t>
    <phoneticPr fontId="120" type="noConversion"/>
  </si>
  <si>
    <t>STS END CAP</t>
    <phoneticPr fontId="120" type="noConversion"/>
  </si>
  <si>
    <t>CANOPY</t>
    <phoneticPr fontId="120" type="noConversion"/>
  </si>
  <si>
    <t>80A</t>
    <phoneticPr fontId="120" type="noConversion"/>
  </si>
  <si>
    <t>2. 방지원도, 소쇄원계류 DRAIN 설비 공사</t>
    <phoneticPr fontId="120" type="noConversion"/>
  </si>
  <si>
    <t>PE PIPE</t>
    <phoneticPr fontId="120" type="noConversion"/>
  </si>
  <si>
    <t>225A, 16.0kgf/cm2</t>
    <phoneticPr fontId="120" type="noConversion"/>
  </si>
  <si>
    <t>225A</t>
    <phoneticPr fontId="120" type="noConversion"/>
  </si>
  <si>
    <t>할증 3%</t>
  </si>
  <si>
    <t>STS PIPE</t>
    <phoneticPr fontId="120" type="noConversion"/>
  </si>
  <si>
    <t>200A</t>
    <phoneticPr fontId="120" type="noConversion"/>
  </si>
  <si>
    <t>STS 304 / 외경 : 216.3mm,  두께 : 4.0mm</t>
    <phoneticPr fontId="120" type="noConversion"/>
  </si>
  <si>
    <t>WATER DETECTOR</t>
    <phoneticPr fontId="120" type="noConversion"/>
  </si>
  <si>
    <t>게서</t>
    <phoneticPr fontId="120" type="noConversion"/>
  </si>
  <si>
    <t>STS 304 / 외경 : 60.5mm,  두께 : 3.5mm</t>
  </si>
  <si>
    <t>250A</t>
    <phoneticPr fontId="120" type="noConversion"/>
  </si>
  <si>
    <t>L=1000</t>
    <phoneticPr fontId="120" type="noConversion"/>
  </si>
  <si>
    <t>150A</t>
    <phoneticPr fontId="120" type="noConversion"/>
  </si>
  <si>
    <t>총  합계</t>
    <phoneticPr fontId="1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</si>
</sst>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_-* #,##0_-;&quot;₩&quot;\!\-* #,##0_-;_-* &quot;-&quot;_-;_-@_-"/>
    <numFmt numFmtId="177" formatCode="0.000"/>
    <numFmt numFmtId="178" formatCode="_ * #,##0_ ;_ * \-#,##0_ ;_ * &quot;-&quot;_ ;_ @_ "/>
    <numFmt numFmtId="179" formatCode="_ * #,##0.00_ ;_ * \-#,##0.00_ ;_ * &quot;-&quot;??_ ;_ @_ 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mm&quot;월&quot;\ dd&quot;일&quot;"/>
    <numFmt numFmtId="184" formatCode="_-* #,##0.0_-;\-* #,##0.0_-;_-* &quot;-&quot;??_-;_-@_-"/>
    <numFmt numFmtId="185" formatCode="#,##0_ "/>
    <numFmt numFmtId="186" formatCode="_-* #,##0_-;\-* #,##0_-;_-* &quot;-&quot;??_-;_-@_-"/>
    <numFmt numFmtId="187" formatCode="_-* #,##0.000_-;\-* #,##0.000_-;_-* &quot;-&quot;_-;_-@_-"/>
    <numFmt numFmtId="188" formatCode="0_);[Red]\(0\)"/>
    <numFmt numFmtId="189" formatCode="_ * #,##0.0_ ;_ * \-#,##0.0_ ;_ * &quot;-&quot;_ ;_ @_ "/>
    <numFmt numFmtId="190" formatCode="_ * #,##0.00_ ;_ * \-#,##0.00_ ;_ * &quot;-&quot;_ ;_ @_ "/>
    <numFmt numFmtId="191" formatCode="_-* #,##0.0000000_-;\-* #,##0.0000000_-;_-* &quot;-&quot;_-;_-@_-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 "/>
    <numFmt numFmtId="19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98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99" formatCode="0.0"/>
    <numFmt numFmtId="200" formatCode="#,##0;&quot;-&quot;#,##0"/>
    <numFmt numFmtId="201" formatCode="#,##0.00;[Red]#,##0.00;&quot; &quot;"/>
    <numFmt numFmtId="202" formatCode="#,##0.0;[Red]#,##0.0;&quot; &quot;"/>
    <numFmt numFmtId="203" formatCode="0.0000%"/>
    <numFmt numFmtId="204" formatCode="#,##0&quot; 원&quot;"/>
    <numFmt numFmtId="205" formatCode="#,##0.0000"/>
    <numFmt numFmtId="206" formatCode="#,##0.00000"/>
    <numFmt numFmtId="207" formatCode="0.0%;[Red]\(0.0%\)"/>
    <numFmt numFmtId="208" formatCode="_(* #,##0_);_(* \(#,##0\);_(* &quot;-&quot;_);_(@_)"/>
    <numFmt numFmtId="209" formatCode="0.0000"/>
    <numFmt numFmtId="210" formatCode="#,##0,"/>
    <numFmt numFmtId="211" formatCode="0%\ "/>
    <numFmt numFmtId="212" formatCode="#,##0;\(#,##0\)"/>
    <numFmt numFmtId="213" formatCode="\!\$#,##0.00_);\!\(\!\$#,##0.00\!\)"/>
    <numFmt numFmtId="214" formatCode="#,##0.00&quot; $&quot;;[Red]\-#,##0.00&quot; $&quot;"/>
    <numFmt numFmtId="215" formatCode="#."/>
    <numFmt numFmtId="216" formatCode="#,##0.000\ &quot;㎏ &quot;"/>
    <numFmt numFmtId="217" formatCode="#,##0.000\ &quot;m  &quot;"/>
    <numFmt numFmtId="218" formatCode="#,##0.000\ &quot;㎡ &quot;"/>
    <numFmt numFmtId="219" formatCode="#,##0.000\ &quot;㎥ &quot;"/>
    <numFmt numFmtId="220" formatCode="\!\$#,##0.00_);[Red]\!\(\!\$#,##0.00\!\)"/>
    <numFmt numFmtId="221" formatCode="0.00_);[Red]\(0.00\)"/>
    <numFmt numFmtId="222" formatCode="&quot;D&quot;###&quot; X &quot;##&quot;m&quot;"/>
    <numFmt numFmtId="223" formatCode="_(&quot;RM&quot;* #,##0.00_);_(&quot;RM&quot;* \(#,##0.00\);_(&quot;RM&quot;* &quot;-&quot;??_);_(@_)"/>
    <numFmt numFmtId="224" formatCode="&quot;US$&quot;#,##0_);\(&quot;US$&quot;#,##0\)"/>
    <numFmt numFmtId="225" formatCode="0_);\(0\)"/>
    <numFmt numFmtId="226" formatCode="[Red]#,##0"/>
    <numFmt numFmtId="227" formatCode="_-* #,##0;\-* #,##0;_-* &quot;-&quot;;_-@"/>
    <numFmt numFmtId="228" formatCode="&quot;  &quot;@"/>
    <numFmt numFmtId="229" formatCode="_-* #,##0_-;_-* #,##0\-;_-* &quot;-&quot;_-;_-@_-"/>
    <numFmt numFmtId="230" formatCode="&quot;₩&quot;#,##0;[Red]&quot;₩&quot;\-#,##0"/>
    <numFmt numFmtId="231" formatCode="0.0000000000%"/>
    <numFmt numFmtId="232" formatCode="##\ \ &quot;月&quot;"/>
    <numFmt numFmtId="233" formatCode="#,##0\ ;\-#,##0\ ;\-\ "/>
    <numFmt numFmtId="234" formatCode="#,##0.0\ ;\-#,##0.0\ ;\-\ "/>
    <numFmt numFmtId="235" formatCode="#,##0.00\ ;\-#,##0.00\ ;\-\ "/>
    <numFmt numFmtId="236" formatCode="&quot;RM&quot;#,##0_);\(&quot;RM&quot;#,##0\)"/>
    <numFmt numFmtId="237" formatCode="&quot;US$&quot;#,##0_);[Red]\(&quot;US$&quot;#,##0\)"/>
    <numFmt numFmtId="238" formatCode="&quot;RM&quot;#,##0_);[Red]\(&quot;RM&quot;#,##0\)"/>
    <numFmt numFmtId="239" formatCode="#,##0&quot; &quot;;[Red]&quot;△&quot;#,##0&quot; &quot;"/>
    <numFmt numFmtId="240" formatCode="* #,##0&quot; &quot;;[Red]* &quot;△&quot;#,##0&quot; &quot;;* @"/>
    <numFmt numFmtId="241" formatCode="#,##0.####;[Red]&quot;△&quot;#,##0.####"/>
    <numFmt numFmtId="242" formatCode="&quot;₩&quot;#,##0.00\ ;\(&quot;₩&quot;#,##0.00\)"/>
    <numFmt numFmtId="243" formatCode="&quot;$&quot;#,##0.00_);[Red]\(&quot;$&quot;#,##0.00\)"/>
    <numFmt numFmtId="244" formatCode="&quot;₩&quot;#,##0;&quot;₩&quot;\-#,##0"/>
    <numFmt numFmtId="245" formatCode="#,##0.00&quot;?_);\(#,##0.00&quot;&quot;?&quot;\)"/>
  </numFmts>
  <fonts count="12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u/>
      <sz val="11"/>
      <color indexed="36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돋움체"/>
      <family val="3"/>
      <charset val="129"/>
    </font>
    <font>
      <b/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9"/>
      <name val="굴림"/>
      <family val="3"/>
      <charset val="129"/>
    </font>
    <font>
      <sz val="10"/>
      <color indexed="8"/>
      <name val="Arial"/>
      <family val="2"/>
    </font>
    <font>
      <sz val="12"/>
      <name val="명조"/>
      <family val="3"/>
      <charset val="129"/>
    </font>
    <font>
      <sz val="9"/>
      <color indexed="8"/>
      <name val="Arial"/>
      <family val="2"/>
    </font>
    <font>
      <sz val="8"/>
      <name val="돋움체"/>
      <family val="3"/>
      <charset val="129"/>
    </font>
    <font>
      <sz val="11"/>
      <color indexed="8"/>
      <name val="Calibri"/>
      <family val="2"/>
    </font>
    <font>
      <sz val="11"/>
      <color indexed="8"/>
      <name val="돋움"/>
      <family val="3"/>
      <charset val="129"/>
    </font>
    <font>
      <sz val="9"/>
      <name val="돋움체"/>
      <family val="3"/>
      <charset val="129"/>
    </font>
    <font>
      <sz val="8"/>
      <name val="바탕체"/>
      <family val="1"/>
      <charset val="129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8"/>
      <color indexed="8"/>
      <name val="Gulim"/>
      <family val="3"/>
    </font>
    <font>
      <sz val="11"/>
      <name val="ⓒoUAAA¨u"/>
      <family val="1"/>
      <charset val="129"/>
    </font>
    <font>
      <sz val="11"/>
      <name val="￥i￠￢￠?o"/>
      <family val="3"/>
      <charset val="129"/>
    </font>
    <font>
      <sz val="12"/>
      <name val="Times New Roman"/>
      <family val="1"/>
    </font>
    <font>
      <sz val="11"/>
      <name val="¾©"/>
      <family val="3"/>
      <charset val="129"/>
    </font>
    <font>
      <sz val="11"/>
      <name val="바탕체"/>
      <family val="1"/>
      <charset val="129"/>
    </font>
    <font>
      <sz val="12"/>
      <name val="돋움"/>
      <family val="3"/>
      <charset val="129"/>
    </font>
    <font>
      <sz val="10"/>
      <name val="Courier New"/>
      <family val="3"/>
    </font>
    <font>
      <sz val="11"/>
      <name val="굴림체"/>
      <family val="3"/>
      <charset val="129"/>
    </font>
    <font>
      <sz val="12"/>
      <name val="견명조"/>
      <family val="1"/>
      <charset val="129"/>
    </font>
    <font>
      <sz val="10"/>
      <name val="옛체"/>
      <family val="1"/>
      <charset val="129"/>
    </font>
    <font>
      <sz val="12"/>
      <name val="Arial"/>
      <family val="2"/>
    </font>
    <font>
      <sz val="12"/>
      <name val="ⓒoUAAA¨u"/>
      <family val="1"/>
      <charset val="129"/>
    </font>
    <font>
      <sz val="12"/>
      <name val="¹UAAA¼"/>
      <family val="3"/>
      <charset val="129"/>
    </font>
    <font>
      <sz val="12"/>
      <name val="¹ÙÅÁÃ¼"/>
      <family val="1"/>
    </font>
    <font>
      <sz val="10"/>
      <name val="μ¸¿oA¼"/>
      <family val="3"/>
      <charset val="129"/>
    </font>
    <font>
      <sz val="11"/>
      <name val="µ¸¿ò"/>
      <family val="3"/>
      <charset val="129"/>
    </font>
    <font>
      <sz val="12"/>
      <name val="Tms Rmn"/>
      <family val="1"/>
    </font>
    <font>
      <sz val="12"/>
      <name val="System"/>
      <family val="2"/>
      <charset val="129"/>
    </font>
    <font>
      <sz val="8"/>
      <name val="¹UAAA¼"/>
      <family val="3"/>
      <charset val="129"/>
    </font>
    <font>
      <sz val="10"/>
      <name val="±¼¸²Ã¼"/>
      <family val="3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Helv"/>
      <family val="2"/>
    </font>
    <font>
      <sz val="10"/>
      <name val="굴림"/>
      <family val="3"/>
      <charset val="129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i/>
      <sz val="18"/>
      <color indexed="39"/>
      <name val="돋움체"/>
      <family val="3"/>
      <charset val="129"/>
    </font>
    <font>
      <i/>
      <outline/>
      <shadow/>
      <u/>
      <sz val="1"/>
      <color indexed="24"/>
      <name val="Courier"/>
      <family val="3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b/>
      <sz val="11"/>
      <name val="돋움"/>
      <family val="3"/>
      <charset val="129"/>
    </font>
    <font>
      <u/>
      <sz val="8.25"/>
      <color indexed="36"/>
      <name val="돋움"/>
      <family val="3"/>
      <charset val="129"/>
    </font>
    <font>
      <sz val="1"/>
      <color indexed="0"/>
      <name val="Courier"/>
      <family val="3"/>
    </font>
    <font>
      <sz val="11"/>
      <name val="돋움체"/>
      <family val="3"/>
      <charset val="129"/>
    </font>
    <font>
      <sz val="10"/>
      <color indexed="10"/>
      <name val="돋움체"/>
      <family val="3"/>
      <charset val="129"/>
    </font>
    <font>
      <sz val="10"/>
      <name val="바탕"/>
      <family val="1"/>
      <charset val="129"/>
    </font>
    <font>
      <sz val="10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2"/>
      <color indexed="24"/>
      <name val="Helv"/>
      <family val="2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2"/>
      <name val="뼻뮝"/>
      <family val="1"/>
      <charset val="129"/>
    </font>
    <font>
      <sz val="9"/>
      <color indexed="8"/>
      <name val="Tahoma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857">
    <xf numFmtId="0" fontId="0" fillId="0" borderId="0"/>
    <xf numFmtId="196" fontId="9" fillId="0" borderId="0" applyFill="0" applyBorder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0" fillId="0" borderId="1">
      <alignment horizontal="center"/>
    </xf>
    <xf numFmtId="3" fontId="27" fillId="0" borderId="2"/>
    <xf numFmtId="24" fontId="10" fillId="0" borderId="0" applyFont="0" applyFill="0" applyBorder="0" applyAlignment="0" applyProtection="0"/>
    <xf numFmtId="197" fontId="10" fillId="0" borderId="0" applyNumberFormat="0" applyFont="0" applyFill="0" applyBorder="0" applyAlignment="0" applyProtection="0"/>
    <xf numFmtId="198" fontId="10" fillId="0" borderId="0" applyNumberFormat="0" applyFont="0" applyFill="0" applyBorder="0" applyAlignment="0" applyProtection="0"/>
    <xf numFmtId="197" fontId="10" fillId="0" borderId="0" applyNumberFormat="0" applyFont="0" applyFill="0" applyBorder="0" applyAlignment="0" applyProtection="0"/>
    <xf numFmtId="198" fontId="10" fillId="0" borderId="0" applyNumberFormat="0" applyFont="0" applyFill="0" applyBorder="0" applyAlignment="0" applyProtection="0"/>
    <xf numFmtId="199" fontId="7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9" fillId="0" borderId="0"/>
    <xf numFmtId="0" fontId="9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0" borderId="0"/>
    <xf numFmtId="0" fontId="5" fillId="0" borderId="0"/>
    <xf numFmtId="0" fontId="31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2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/>
    <xf numFmtId="183" fontId="7" fillId="0" borderId="0" applyFont="0" applyFill="0" applyBorder="0" applyProtection="0">
      <alignment vertical="center"/>
    </xf>
    <xf numFmtId="184" fontId="7" fillId="0" borderId="0">
      <alignment vertical="center"/>
    </xf>
    <xf numFmtId="186" fontId="7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4" fillId="0" borderId="0"/>
    <xf numFmtId="178" fontId="35" fillId="0" borderId="2">
      <alignment vertical="center"/>
    </xf>
    <xf numFmtId="3" fontId="27" fillId="0" borderId="2"/>
    <xf numFmtId="3" fontId="27" fillId="0" borderId="2"/>
    <xf numFmtId="178" fontId="35" fillId="0" borderId="2">
      <alignment vertical="center"/>
    </xf>
    <xf numFmtId="178" fontId="35" fillId="0" borderId="2">
      <alignment vertical="center"/>
    </xf>
    <xf numFmtId="178" fontId="35" fillId="0" borderId="2">
      <alignment vertical="center"/>
    </xf>
    <xf numFmtId="178" fontId="35" fillId="0" borderId="2">
      <alignment vertical="center"/>
    </xf>
    <xf numFmtId="178" fontId="35" fillId="0" borderId="2">
      <alignment vertical="center"/>
    </xf>
    <xf numFmtId="178" fontId="7" fillId="0" borderId="2">
      <alignment vertical="center"/>
    </xf>
    <xf numFmtId="178" fontId="5" fillId="0" borderId="2">
      <alignment vertical="center"/>
    </xf>
    <xf numFmtId="200" fontId="9" fillId="0" borderId="0">
      <alignment vertical="center"/>
    </xf>
    <xf numFmtId="201" fontId="25" fillId="0" borderId="0">
      <alignment vertical="center"/>
    </xf>
    <xf numFmtId="202" fontId="36" fillId="0" borderId="0">
      <alignment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3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5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6" fontId="38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5" fontId="7" fillId="0" borderId="0">
      <alignment vertical="center"/>
    </xf>
    <xf numFmtId="204" fontId="7" fillId="0" borderId="0">
      <alignment vertical="center"/>
    </xf>
    <xf numFmtId="206" fontId="38" fillId="0" borderId="0">
      <alignment vertical="center"/>
    </xf>
    <xf numFmtId="207" fontId="7" fillId="0" borderId="0">
      <alignment vertical="center"/>
    </xf>
    <xf numFmtId="204" fontId="7" fillId="0" borderId="0">
      <alignment vertical="center"/>
    </xf>
    <xf numFmtId="206" fontId="38" fillId="0" borderId="0">
      <alignment vertical="center"/>
    </xf>
    <xf numFmtId="206" fontId="38" fillId="0" borderId="0">
      <alignment vertical="center"/>
    </xf>
    <xf numFmtId="207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204" fontId="7" fillId="0" borderId="0">
      <alignment vertical="center"/>
    </xf>
    <xf numFmtId="0" fontId="38" fillId="0" borderId="0">
      <alignment horizontal="center" vertical="center"/>
    </xf>
    <xf numFmtId="0" fontId="38" fillId="0" borderId="0">
      <alignment horizontal="center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3" fontId="37" fillId="0" borderId="3">
      <alignment horizontal="right" vertical="center"/>
    </xf>
    <xf numFmtId="208" fontId="9" fillId="0" borderId="0">
      <alignment horizontal="center" vertical="center"/>
    </xf>
    <xf numFmtId="209" fontId="9" fillId="0" borderId="0">
      <alignment horizontal="center" vertical="center"/>
    </xf>
    <xf numFmtId="210" fontId="7" fillId="0" borderId="0">
      <alignment horizontal="center" vertical="center"/>
    </xf>
    <xf numFmtId="210" fontId="7" fillId="0" borderId="0">
      <alignment horizontal="center" vertical="center"/>
    </xf>
    <xf numFmtId="208" fontId="9" fillId="0" borderId="0">
      <alignment horizontal="center" vertical="center"/>
    </xf>
    <xf numFmtId="210" fontId="7" fillId="0" borderId="0">
      <alignment horizontal="center" vertical="center"/>
    </xf>
    <xf numFmtId="209" fontId="9" fillId="0" borderId="0">
      <alignment horizontal="center" vertical="center"/>
    </xf>
    <xf numFmtId="208" fontId="9" fillId="0" borderId="0">
      <alignment horizontal="center" vertical="center"/>
    </xf>
    <xf numFmtId="208" fontId="9" fillId="0" borderId="0">
      <alignment horizontal="center" vertical="center"/>
    </xf>
    <xf numFmtId="208" fontId="9" fillId="0" borderId="0">
      <alignment horizontal="center" vertical="center"/>
    </xf>
    <xf numFmtId="208" fontId="9" fillId="0" borderId="0">
      <alignment horizontal="center" vertical="center"/>
    </xf>
    <xf numFmtId="208" fontId="9" fillId="0" borderId="0">
      <alignment horizontal="center" vertical="center"/>
    </xf>
    <xf numFmtId="208" fontId="9" fillId="0" borderId="0">
      <alignment horizontal="center" vertical="center"/>
    </xf>
    <xf numFmtId="208" fontId="9" fillId="0" borderId="0">
      <alignment horizontal="center" vertical="center"/>
    </xf>
    <xf numFmtId="210" fontId="7" fillId="0" borderId="0">
      <alignment horizontal="center" vertical="center"/>
    </xf>
    <xf numFmtId="210" fontId="7" fillId="0" borderId="0">
      <alignment horizontal="center" vertical="center"/>
    </xf>
    <xf numFmtId="208" fontId="9" fillId="0" borderId="0">
      <alignment horizontal="center" vertical="center"/>
    </xf>
    <xf numFmtId="208" fontId="9" fillId="0" borderId="0">
      <alignment horizontal="center" vertical="center"/>
    </xf>
    <xf numFmtId="208" fontId="9" fillId="0" borderId="0">
      <alignment horizontal="center" vertical="center"/>
    </xf>
    <xf numFmtId="208" fontId="9" fillId="0" borderId="0">
      <alignment horizontal="center" vertical="center"/>
    </xf>
    <xf numFmtId="208" fontId="9" fillId="0" borderId="0">
      <alignment horizontal="center" vertical="center"/>
    </xf>
    <xf numFmtId="210" fontId="7" fillId="0" borderId="0">
      <alignment horizontal="center" vertical="center"/>
    </xf>
    <xf numFmtId="210" fontId="7" fillId="0" borderId="0">
      <alignment horizontal="center" vertical="center"/>
    </xf>
    <xf numFmtId="208" fontId="9" fillId="0" borderId="0">
      <alignment horizontal="center" vertical="center"/>
    </xf>
    <xf numFmtId="177" fontId="39" fillId="0" borderId="0">
      <alignment horizontal="center" vertical="center"/>
    </xf>
    <xf numFmtId="208" fontId="9" fillId="0" borderId="0">
      <alignment horizontal="center" vertical="center"/>
    </xf>
    <xf numFmtId="177" fontId="39" fillId="0" borderId="0">
      <alignment horizontal="center" vertical="center"/>
    </xf>
    <xf numFmtId="210" fontId="7" fillId="0" borderId="0">
      <alignment horizontal="center" vertical="center"/>
    </xf>
    <xf numFmtId="210" fontId="7" fillId="0" borderId="0">
      <alignment horizontal="center" vertical="center"/>
    </xf>
    <xf numFmtId="202" fontId="36" fillId="0" borderId="0">
      <alignment vertical="center"/>
    </xf>
    <xf numFmtId="202" fontId="36" fillId="0" borderId="0">
      <alignment vertical="center"/>
    </xf>
    <xf numFmtId="202" fontId="36" fillId="0" borderId="0">
      <alignment vertical="center"/>
    </xf>
    <xf numFmtId="202" fontId="36" fillId="0" borderId="0">
      <alignment vertical="center"/>
    </xf>
    <xf numFmtId="3" fontId="37" fillId="0" borderId="3">
      <alignment horizontal="right" vertical="center"/>
    </xf>
    <xf numFmtId="0" fontId="40" fillId="0" borderId="0"/>
    <xf numFmtId="201" fontId="14" fillId="0" borderId="0">
      <alignment vertical="center"/>
    </xf>
    <xf numFmtId="0" fontId="14" fillId="0" borderId="0">
      <alignment vertical="center"/>
    </xf>
    <xf numFmtId="2" fontId="37" fillId="0" borderId="3">
      <alignment horizontal="right" vertical="center"/>
    </xf>
    <xf numFmtId="0" fontId="9" fillId="0" borderId="4">
      <alignment horizont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2" fontId="37" fillId="0" borderId="3">
      <alignment horizontal="right" vertical="center"/>
    </xf>
    <xf numFmtId="0" fontId="96" fillId="5" borderId="0" applyNumberFormat="0" applyBorder="0" applyAlignment="0" applyProtection="0">
      <alignment vertical="center"/>
    </xf>
    <xf numFmtId="0" fontId="96" fillId="6" borderId="0" applyNumberFormat="0" applyBorder="0" applyAlignment="0" applyProtection="0">
      <alignment vertical="center"/>
    </xf>
    <xf numFmtId="0" fontId="96" fillId="7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201" fontId="14" fillId="0" borderId="0">
      <alignment vertical="center"/>
    </xf>
    <xf numFmtId="201" fontId="14" fillId="0" borderId="5">
      <alignment vertical="center"/>
    </xf>
    <xf numFmtId="0" fontId="96" fillId="11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96" fillId="13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6" borderId="0" applyNumberFormat="0" applyBorder="0" applyAlignment="0" applyProtection="0">
      <alignment vertical="center"/>
    </xf>
    <xf numFmtId="9" fontId="9" fillId="0" borderId="0">
      <protection locked="0"/>
    </xf>
    <xf numFmtId="0" fontId="97" fillId="17" borderId="0" applyNumberFormat="0" applyBorder="0" applyAlignment="0" applyProtection="0">
      <alignment vertical="center"/>
    </xf>
    <xf numFmtId="0" fontId="97" fillId="18" borderId="0" applyNumberFormat="0" applyBorder="0" applyAlignment="0" applyProtection="0">
      <alignment vertical="center"/>
    </xf>
    <xf numFmtId="0" fontId="97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97" fillId="22" borderId="0" applyNumberFormat="0" applyBorder="0" applyAlignment="0" applyProtection="0">
      <alignment vertical="center"/>
    </xf>
    <xf numFmtId="0" fontId="9" fillId="0" borderId="0"/>
    <xf numFmtId="0" fontId="41" fillId="0" borderId="0"/>
    <xf numFmtId="201" fontId="25" fillId="0" borderId="5">
      <alignment vertical="center"/>
    </xf>
    <xf numFmtId="211" fontId="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" fillId="0" borderId="0">
      <protection locked="0"/>
    </xf>
    <xf numFmtId="0" fontId="43" fillId="0" borderId="0" applyFont="0" applyFill="0" applyBorder="0" applyAlignment="0" applyProtection="0"/>
    <xf numFmtId="192" fontId="4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37" fontId="43" fillId="0" borderId="0" applyFont="0" applyFill="0" applyBorder="0" applyAlignment="0" applyProtection="0"/>
    <xf numFmtId="0" fontId="7" fillId="0" borderId="0">
      <protection locked="0"/>
    </xf>
    <xf numFmtId="0" fontId="43" fillId="0" borderId="0" applyFont="0" applyFill="0" applyBorder="0" applyAlignment="0" applyProtection="0"/>
    <xf numFmtId="193" fontId="4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37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" fillId="0" borderId="0"/>
    <xf numFmtId="0" fontId="45" fillId="0" borderId="0" applyFont="0" applyFill="0" applyBorder="0" applyAlignment="0" applyProtection="0"/>
    <xf numFmtId="178" fontId="4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3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37" fontId="4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49" fillId="0" borderId="0"/>
    <xf numFmtId="0" fontId="44" fillId="0" borderId="0"/>
    <xf numFmtId="0" fontId="43" fillId="0" borderId="0"/>
    <xf numFmtId="0" fontId="48" fillId="0" borderId="0"/>
    <xf numFmtId="0" fontId="48" fillId="0" borderId="0"/>
    <xf numFmtId="0" fontId="44" fillId="0" borderId="0"/>
    <xf numFmtId="0" fontId="48" fillId="0" borderId="0" applyNumberFormat="0"/>
    <xf numFmtId="0" fontId="44" fillId="0" borderId="0"/>
    <xf numFmtId="0" fontId="43" fillId="0" borderId="0"/>
    <xf numFmtId="0" fontId="44" fillId="0" borderId="0"/>
    <xf numFmtId="0" fontId="43" fillId="0" borderId="0"/>
    <xf numFmtId="0" fontId="50" fillId="0" borderId="0"/>
    <xf numFmtId="0" fontId="7" fillId="0" borderId="0" applyFill="0" applyBorder="0" applyAlignment="0"/>
    <xf numFmtId="0" fontId="51" fillId="0" borderId="0"/>
    <xf numFmtId="4" fontId="52" fillId="0" borderId="0">
      <protection locked="0"/>
    </xf>
    <xf numFmtId="0" fontId="10" fillId="0" borderId="0" applyFont="0" applyFill="0" applyBorder="0" applyAlignment="0" applyProtection="0"/>
    <xf numFmtId="212" fontId="53" fillId="0" borderId="0"/>
    <xf numFmtId="0" fontId="5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55" fillId="0" borderId="0" applyNumberFormat="0" applyAlignment="0">
      <alignment horizontal="left"/>
    </xf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>
      <protection locked="0"/>
    </xf>
    <xf numFmtId="0" fontId="10" fillId="0" borderId="0" applyFont="0" applyFill="0" applyBorder="0" applyAlignment="0" applyProtection="0"/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180" fontId="7" fillId="0" borderId="2" applyFill="0" applyBorder="0" applyAlignment="0"/>
    <xf numFmtId="0" fontId="7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7" fillId="0" borderId="0"/>
    <xf numFmtId="0" fontId="9" fillId="0" borderId="0"/>
    <xf numFmtId="0" fontId="54" fillId="0" borderId="0" applyFont="0" applyFill="0" applyBorder="0" applyAlignment="0" applyProtection="0"/>
    <xf numFmtId="30" fontId="5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14" fontId="8" fillId="0" borderId="0"/>
    <xf numFmtId="0" fontId="56" fillId="0" borderId="0" applyNumberFormat="0" applyAlignment="0">
      <alignment horizontal="left"/>
    </xf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2" fontId="54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2" fillId="2" borderId="0" applyNumberFormat="0" applyBorder="0" applyAlignment="0" applyProtection="0"/>
    <xf numFmtId="38" fontId="12" fillId="3" borderId="0" applyNumberFormat="0" applyBorder="0" applyAlignment="0" applyProtection="0"/>
    <xf numFmtId="3" fontId="58" fillId="0" borderId="6">
      <alignment horizontal="right" vertical="center"/>
    </xf>
    <xf numFmtId="4" fontId="58" fillId="0" borderId="6">
      <alignment horizontal="right" vertical="center"/>
    </xf>
    <xf numFmtId="0" fontId="59" fillId="0" borderId="0">
      <alignment horizontal="left"/>
    </xf>
    <xf numFmtId="0" fontId="13" fillId="0" borderId="7" applyNumberFormat="0" applyAlignment="0" applyProtection="0">
      <alignment horizontal="left" vertical="center"/>
    </xf>
    <xf numFmtId="0" fontId="13" fillId="0" borderId="8">
      <alignment horizontal="left" vertical="center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5" fontId="62" fillId="0" borderId="0">
      <protection locked="0"/>
    </xf>
    <xf numFmtId="215" fontId="62" fillId="0" borderId="0"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0" fontId="12" fillId="4" borderId="2" applyNumberFormat="0" applyBorder="0" applyAlignment="0" applyProtection="0"/>
    <xf numFmtId="10" fontId="12" fillId="3" borderId="2" applyNumberFormat="0" applyBorder="0" applyAlignment="0" applyProtection="0"/>
    <xf numFmtId="216" fontId="58" fillId="0" borderId="2">
      <alignment vertical="center"/>
    </xf>
    <xf numFmtId="0" fontId="7" fillId="0" borderId="9">
      <protection locked="0"/>
    </xf>
    <xf numFmtId="217" fontId="58" fillId="0" borderId="2">
      <alignment horizontal="right" vertical="center"/>
    </xf>
    <xf numFmtId="218" fontId="58" fillId="0" borderId="2">
      <alignment vertical="center"/>
    </xf>
    <xf numFmtId="219" fontId="58" fillId="0" borderId="2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5" fillId="0" borderId="9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7" fontId="66" fillId="0" borderId="0"/>
    <xf numFmtId="0" fontId="67" fillId="0" borderId="0"/>
    <xf numFmtId="0" fontId="7" fillId="0" borderId="0"/>
    <xf numFmtId="191" fontId="68" fillId="0" borderId="0"/>
    <xf numFmtId="245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179" fontId="14" fillId="0" borderId="0">
      <alignment vertical="center"/>
    </xf>
    <xf numFmtId="0" fontId="7" fillId="0" borderId="0">
      <protection locked="0"/>
    </xf>
    <xf numFmtId="10" fontId="5" fillId="0" borderId="0" applyFont="0" applyFill="0" applyBorder="0" applyAlignment="0" applyProtection="0"/>
    <xf numFmtId="220" fontId="8" fillId="0" borderId="0">
      <protection locked="0"/>
    </xf>
    <xf numFmtId="220" fontId="8" fillId="0" borderId="0">
      <protection locked="0"/>
    </xf>
    <xf numFmtId="220" fontId="8" fillId="0" borderId="0">
      <protection locked="0"/>
    </xf>
    <xf numFmtId="0" fontId="9" fillId="0" borderId="0">
      <protection locked="0"/>
    </xf>
    <xf numFmtId="30" fontId="70" fillId="0" borderId="0" applyNumberFormat="0" applyFill="0" applyBorder="0" applyAlignment="0" applyProtection="0">
      <alignment horizontal="left"/>
    </xf>
    <xf numFmtId="0" fontId="9" fillId="0" borderId="0"/>
    <xf numFmtId="221" fontId="14" fillId="0" borderId="0">
      <alignment vertical="center"/>
    </xf>
    <xf numFmtId="221" fontId="14" fillId="0" borderId="0">
      <alignment vertical="distributed"/>
    </xf>
    <xf numFmtId="0" fontId="10" fillId="0" borderId="0"/>
    <xf numFmtId="0" fontId="71" fillId="0" borderId="0">
      <alignment horizontal="center" vertical="center"/>
    </xf>
    <xf numFmtId="0" fontId="65" fillId="0" borderId="0"/>
    <xf numFmtId="40" fontId="72" fillId="0" borderId="0" applyBorder="0">
      <alignment horizontal="right"/>
    </xf>
    <xf numFmtId="49" fontId="5" fillId="0" borderId="0" applyFont="0" applyFill="0" applyBorder="0" applyAlignment="0" applyProtection="0"/>
    <xf numFmtId="0" fontId="73" fillId="2" borderId="0">
      <alignment horizontal="centerContinuous"/>
    </xf>
    <xf numFmtId="0" fontId="74" fillId="0" borderId="0" applyFill="0" applyBorder="0" applyProtection="0">
      <alignment horizontal="centerContinuous" vertical="center"/>
    </xf>
    <xf numFmtId="0" fontId="28" fillId="3" borderId="0" applyFill="0" applyBorder="0" applyProtection="0">
      <alignment horizontal="center" vertical="center"/>
    </xf>
    <xf numFmtId="49" fontId="75" fillId="0" borderId="0" applyFill="0" applyBorder="0" applyProtection="0">
      <alignment horizontal="centerContinuous" vertical="center"/>
    </xf>
    <xf numFmtId="0" fontId="54" fillId="0" borderId="10" applyNumberFormat="0" applyFont="0" applyFill="0" applyAlignment="0" applyProtection="0"/>
    <xf numFmtId="0" fontId="26" fillId="0" borderId="4">
      <alignment horizontal="left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6" fillId="0" borderId="0">
      <protection locked="0"/>
    </xf>
    <xf numFmtId="0" fontId="97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0" fontId="97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29" borderId="24" applyNumberFormat="0" applyAlignment="0" applyProtection="0">
      <alignment vertical="center"/>
    </xf>
    <xf numFmtId="2" fontId="77" fillId="0" borderId="0" applyFont="0" applyFill="0" applyBorder="0" applyAlignment="0" applyProtection="0"/>
    <xf numFmtId="195" fontId="9" fillId="0" borderId="0"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0" fillId="0" borderId="0"/>
    <xf numFmtId="0" fontId="14" fillId="0" borderId="0">
      <alignment vertical="center"/>
    </xf>
    <xf numFmtId="193" fontId="7" fillId="0" borderId="0"/>
    <xf numFmtId="193" fontId="7" fillId="0" borderId="0"/>
    <xf numFmtId="193" fontId="7" fillId="0" borderId="0"/>
    <xf numFmtId="193" fontId="7" fillId="0" borderId="0"/>
    <xf numFmtId="193" fontId="7" fillId="0" borderId="0"/>
    <xf numFmtId="193" fontId="7" fillId="0" borderId="0"/>
    <xf numFmtId="193" fontId="7" fillId="0" borderId="0"/>
    <xf numFmtId="193" fontId="7" fillId="0" borderId="0"/>
    <xf numFmtId="193" fontId="7" fillId="0" borderId="0"/>
    <xf numFmtId="193" fontId="7" fillId="0" borderId="0"/>
    <xf numFmtId="193" fontId="7" fillId="0" borderId="0"/>
    <xf numFmtId="222" fontId="15" fillId="0" borderId="0"/>
    <xf numFmtId="0" fontId="7" fillId="0" borderId="0"/>
    <xf numFmtId="0" fontId="7" fillId="0" borderId="0">
      <protection locked="0"/>
    </xf>
    <xf numFmtId="0" fontId="100" fillId="30" borderId="0" applyNumberFormat="0" applyBorder="0" applyAlignment="0" applyProtection="0">
      <alignment vertical="center"/>
    </xf>
    <xf numFmtId="0" fontId="77" fillId="0" borderId="0" applyFont="0" applyFill="0" applyBorder="0" applyAlignment="0" applyProtection="0"/>
    <xf numFmtId="3" fontId="10" fillId="0" borderId="11">
      <alignment horizontal="center"/>
    </xf>
    <xf numFmtId="0" fontId="80" fillId="0" borderId="12">
      <alignment vertical="center"/>
    </xf>
    <xf numFmtId="3" fontId="4" fillId="0" borderId="13" applyNumberFormat="0" applyFill="0" applyBorder="0" applyProtection="0">
      <alignment horizontal="center" vertical="center"/>
    </xf>
    <xf numFmtId="0" fontId="77" fillId="0" borderId="0" applyFont="0" applyFill="0" applyBorder="0" applyAlignment="0" applyProtection="0"/>
    <xf numFmtId="0" fontId="35" fillId="0" borderId="0" applyFont="0"/>
    <xf numFmtId="0" fontId="81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8" fillId="0" borderId="6">
      <alignment vertical="center"/>
    </xf>
    <xf numFmtId="0" fontId="16" fillId="31" borderId="25" applyNumberFormat="0" applyFont="0" applyAlignment="0" applyProtection="0">
      <alignment vertical="center"/>
    </xf>
    <xf numFmtId="0" fontId="16" fillId="31" borderId="25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" fillId="0" borderId="0" applyNumberFormat="0" applyFont="0" applyFill="0" applyBorder="0" applyProtection="0">
      <alignment horizontal="distributed" vertical="center" justifyLastLine="1"/>
    </xf>
    <xf numFmtId="10" fontId="25" fillId="0" borderId="0">
      <alignment vertical="center"/>
    </xf>
    <xf numFmtId="0" fontId="82" fillId="0" borderId="0">
      <protection locked="0"/>
    </xf>
    <xf numFmtId="215" fontId="82" fillId="0" borderId="0">
      <protection locked="0"/>
    </xf>
    <xf numFmtId="215" fontId="82" fillId="0" borderId="0">
      <protection locked="0"/>
    </xf>
    <xf numFmtId="223" fontId="9" fillId="0" borderId="0" applyFont="0" applyFill="0" applyBorder="0" applyProtection="0">
      <alignment horizontal="center" vertical="center"/>
    </xf>
    <xf numFmtId="224" fontId="9" fillId="0" borderId="0" applyFont="0" applyFill="0" applyBorder="0" applyProtection="0">
      <alignment horizontal="center" vertical="center"/>
    </xf>
    <xf numFmtId="9" fontId="38" fillId="3" borderId="0" applyFill="0" applyBorder="0" applyProtection="0">
      <alignment horizontal="right"/>
    </xf>
    <xf numFmtId="9" fontId="18" fillId="0" borderId="0" applyFont="0" applyFill="0" applyBorder="0" applyAlignment="0" applyProtection="0"/>
    <xf numFmtId="10" fontId="38" fillId="0" borderId="0" applyFill="0" applyBorder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83" fillId="0" borderId="0" applyFont="0" applyFill="0" applyBorder="0" applyProtection="0">
      <alignment horizontal="center" vertical="center"/>
    </xf>
    <xf numFmtId="0" fontId="83" fillId="0" borderId="0" applyFont="0" applyFill="0" applyBorder="0" applyProtection="0">
      <alignment horizontal="center" vertical="center"/>
    </xf>
    <xf numFmtId="0" fontId="101" fillId="32" borderId="0" applyNumberFormat="0" applyBorder="0" applyAlignment="0" applyProtection="0">
      <alignment vertical="center"/>
    </xf>
    <xf numFmtId="0" fontId="94" fillId="0" borderId="0"/>
    <xf numFmtId="178" fontId="84" fillId="0" borderId="14">
      <alignment vertical="center"/>
    </xf>
    <xf numFmtId="226" fontId="20" fillId="0" borderId="15" applyBorder="0"/>
    <xf numFmtId="0" fontId="14" fillId="0" borderId="0" applyNumberFormat="0" applyFont="0" applyFill="0" applyBorder="0" applyProtection="0">
      <alignment horizontal="centerContinuous" vertical="center"/>
    </xf>
    <xf numFmtId="185" fontId="85" fillId="0" borderId="16">
      <alignment vertical="center"/>
    </xf>
    <xf numFmtId="0" fontId="102" fillId="0" borderId="0" applyNumberFormat="0" applyFill="0" applyBorder="0" applyAlignment="0" applyProtection="0">
      <alignment vertical="center"/>
    </xf>
    <xf numFmtId="0" fontId="103" fillId="33" borderId="26" applyNumberFormat="0" applyAlignment="0" applyProtection="0">
      <alignment vertical="center"/>
    </xf>
    <xf numFmtId="0" fontId="22" fillId="0" borderId="0">
      <alignment vertical="center"/>
    </xf>
    <xf numFmtId="0" fontId="7" fillId="0" borderId="0"/>
    <xf numFmtId="227" fontId="25" fillId="0" borderId="0">
      <alignment vertical="center"/>
    </xf>
    <xf numFmtId="178" fontId="86" fillId="0" borderId="14">
      <alignment vertical="center"/>
    </xf>
    <xf numFmtId="0" fontId="87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9" fillId="0" borderId="0"/>
    <xf numFmtId="41" fontId="1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89" fontId="7" fillId="0" borderId="0" applyFill="0" applyBorder="0" applyProtection="0">
      <alignment vertical="center"/>
    </xf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0"/>
    <xf numFmtId="0" fontId="7" fillId="0" borderId="0"/>
    <xf numFmtId="0" fontId="7" fillId="0" borderId="0"/>
    <xf numFmtId="0" fontId="28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8" fillId="0" borderId="17"/>
    <xf numFmtId="0" fontId="104" fillId="0" borderId="2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8" fillId="0" borderId="0"/>
    <xf numFmtId="228" fontId="58" fillId="0" borderId="2" applyBorder="0">
      <alignment vertical="center"/>
    </xf>
    <xf numFmtId="0" fontId="105" fillId="0" borderId="28" applyNumberFormat="0" applyFill="0" applyAlignment="0" applyProtection="0">
      <alignment vertical="center"/>
    </xf>
    <xf numFmtId="200" fontId="89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90" fillId="0" borderId="0">
      <alignment vertical="center"/>
    </xf>
    <xf numFmtId="233" fontId="58" fillId="0" borderId="16" applyFill="0" applyBorder="0" applyProtection="0">
      <alignment vertical="center"/>
    </xf>
    <xf numFmtId="234" fontId="58" fillId="0" borderId="16" applyFill="0" applyBorder="0" applyProtection="0">
      <alignment vertical="center"/>
    </xf>
    <xf numFmtId="235" fontId="58" fillId="0" borderId="16" applyFill="0" applyBorder="0" applyProtection="0">
      <alignment vertical="center"/>
    </xf>
    <xf numFmtId="0" fontId="35" fillId="0" borderId="0" applyNumberFormat="0" applyBorder="0" applyAlignment="0">
      <alignment horizontal="centerContinuous" vertical="center"/>
    </xf>
    <xf numFmtId="0" fontId="106" fillId="34" borderId="24" applyNumberFormat="0" applyAlignment="0" applyProtection="0">
      <alignment vertical="center"/>
    </xf>
    <xf numFmtId="4" fontId="77" fillId="0" borderId="0" applyFont="0" applyFill="0" applyBorder="0" applyAlignment="0" applyProtection="0"/>
    <xf numFmtId="3" fontId="91" fillId="0" borderId="0" applyFont="0" applyFill="0" applyBorder="0" applyAlignment="0" applyProtection="0"/>
    <xf numFmtId="236" fontId="9" fillId="0" borderId="0">
      <protection locked="0"/>
    </xf>
    <xf numFmtId="0" fontId="108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92" fillId="0" borderId="0">
      <alignment horizontal="centerContinuous" vertical="center"/>
    </xf>
    <xf numFmtId="0" fontId="109" fillId="0" borderId="30" applyNumberFormat="0" applyFill="0" applyAlignment="0" applyProtection="0">
      <alignment vertical="center"/>
    </xf>
    <xf numFmtId="0" fontId="110" fillId="0" borderId="31" applyNumberFormat="0" applyFill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/>
    </xf>
    <xf numFmtId="0" fontId="9" fillId="0" borderId="15">
      <alignment horizontal="distributed" vertical="top"/>
    </xf>
    <xf numFmtId="0" fontId="9" fillId="0" borderId="18">
      <alignment horizontal="distributed"/>
    </xf>
    <xf numFmtId="178" fontId="93" fillId="0" borderId="0">
      <alignment vertical="center"/>
    </xf>
    <xf numFmtId="0" fontId="111" fillId="35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36" fillId="0" borderId="0"/>
    <xf numFmtId="0" fontId="112" fillId="29" borderId="32" applyNumberFormat="0" applyAlignment="0" applyProtection="0">
      <alignment vertical="center"/>
    </xf>
    <xf numFmtId="215" fontId="82" fillId="0" borderId="0">
      <protection locked="0"/>
    </xf>
    <xf numFmtId="0" fontId="82" fillId="0" borderId="0">
      <protection locked="0"/>
    </xf>
    <xf numFmtId="215" fontId="82" fillId="0" borderId="0">
      <protection locked="0"/>
    </xf>
    <xf numFmtId="237" fontId="9" fillId="0" borderId="0" applyFont="0" applyFill="0" applyBorder="0" applyProtection="0">
      <alignment vertical="center"/>
    </xf>
    <xf numFmtId="38" fontId="14" fillId="0" borderId="0" applyFont="0" applyFill="0" applyBorder="0" applyProtection="0">
      <alignment vertical="center"/>
    </xf>
    <xf numFmtId="176" fontId="7" fillId="0" borderId="0" applyFont="0" applyFill="0" applyBorder="0" applyAlignment="0" applyProtection="0"/>
    <xf numFmtId="0" fontId="5" fillId="0" borderId="2"/>
    <xf numFmtId="238" fontId="9" fillId="3" borderId="0" applyFill="0" applyBorder="0" applyProtection="0">
      <alignment horizontal="right"/>
    </xf>
    <xf numFmtId="38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38" fontId="14" fillId="0" borderId="0" applyFill="0" applyBorder="0" applyAlignment="0" applyProtection="0">
      <alignment vertical="center"/>
    </xf>
    <xf numFmtId="227" fontId="83" fillId="0" borderId="0" applyFont="0" applyFill="0" applyBorder="0" applyAlignment="0" applyProtection="0"/>
    <xf numFmtId="239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187" fontId="83" fillId="0" borderId="2">
      <alignment vertical="center"/>
    </xf>
    <xf numFmtId="241" fontId="10" fillId="0" borderId="0" applyFont="0" applyFill="0" applyBorder="0" applyAlignment="0" applyProtection="0"/>
    <xf numFmtId="0" fontId="28" fillId="0" borderId="0"/>
    <xf numFmtId="43" fontId="27" fillId="0" borderId="0" applyFont="0" applyFill="0" applyBorder="0" applyAlignment="0" applyProtection="0"/>
    <xf numFmtId="215" fontId="82" fillId="0" borderId="0">
      <protection locked="0"/>
    </xf>
    <xf numFmtId="0" fontId="82" fillId="0" borderId="0">
      <protection locked="0"/>
    </xf>
    <xf numFmtId="215" fontId="82" fillId="0" borderId="0">
      <protection locked="0"/>
    </xf>
    <xf numFmtId="0" fontId="9" fillId="0" borderId="0" applyFont="0" applyFill="0" applyBorder="0" applyAlignment="0" applyProtection="0"/>
    <xf numFmtId="10" fontId="77" fillId="0" borderId="0" applyFont="0" applyFill="0" applyBorder="0" applyAlignment="0" applyProtection="0"/>
    <xf numFmtId="194" fontId="9" fillId="0" borderId="0">
      <protection locked="0"/>
    </xf>
    <xf numFmtId="215" fontId="82" fillId="0" borderId="0">
      <protection locked="0"/>
    </xf>
    <xf numFmtId="0" fontId="86" fillId="0" borderId="16">
      <alignment horizontal="center" vertical="center"/>
    </xf>
    <xf numFmtId="0" fontId="86" fillId="0" borderId="16">
      <alignment horizontal="left" vertical="center"/>
    </xf>
    <xf numFmtId="0" fontId="86" fillId="0" borderId="16">
      <alignment vertical="center" textRotation="255"/>
    </xf>
    <xf numFmtId="0" fontId="82" fillId="0" borderId="0">
      <protection locked="0"/>
    </xf>
    <xf numFmtId="0" fontId="27" fillId="0" borderId="18">
      <alignment horizontal="distributed"/>
    </xf>
    <xf numFmtId="0" fontId="27" fillId="0" borderId="19">
      <alignment horizontal="distributed" vertical="center"/>
    </xf>
    <xf numFmtId="0" fontId="27" fillId="0" borderId="20">
      <alignment horizontal="distributed" vertical="top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1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21" fillId="0" borderId="0"/>
    <xf numFmtId="0" fontId="7" fillId="0" borderId="0"/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>
      <alignment vertical="center"/>
    </xf>
    <xf numFmtId="0" fontId="95" fillId="0" borderId="0"/>
    <xf numFmtId="0" fontId="95" fillId="0" borderId="0"/>
    <xf numFmtId="37" fontId="22" fillId="0" borderId="0">
      <alignment vertical="center"/>
    </xf>
    <xf numFmtId="37" fontId="22" fillId="0" borderId="0">
      <alignment vertical="center"/>
    </xf>
    <xf numFmtId="0" fontId="7" fillId="0" borderId="0">
      <alignment vertical="center"/>
    </xf>
    <xf numFmtId="0" fontId="7" fillId="0" borderId="0"/>
    <xf numFmtId="0" fontId="9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23" fillId="0" borderId="0"/>
    <xf numFmtId="0" fontId="21" fillId="0" borderId="0"/>
    <xf numFmtId="0" fontId="96" fillId="0" borderId="0">
      <alignment vertical="center"/>
    </xf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96" fillId="0" borderId="0">
      <alignment vertical="center"/>
    </xf>
    <xf numFmtId="0" fontId="7" fillId="0" borderId="0">
      <alignment vertical="center"/>
    </xf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21" fillId="0" borderId="0"/>
    <xf numFmtId="0" fontId="7" fillId="0" borderId="0"/>
    <xf numFmtId="0" fontId="96" fillId="0" borderId="0">
      <alignment vertical="center"/>
    </xf>
    <xf numFmtId="0" fontId="7" fillId="0" borderId="0">
      <alignment vertical="center"/>
    </xf>
    <xf numFmtId="0" fontId="96" fillId="0" borderId="0">
      <alignment vertical="center"/>
    </xf>
    <xf numFmtId="0" fontId="21" fillId="0" borderId="0"/>
    <xf numFmtId="0" fontId="96" fillId="0" borderId="0">
      <alignment vertical="center"/>
    </xf>
    <xf numFmtId="0" fontId="19" fillId="0" borderId="0"/>
    <xf numFmtId="0" fontId="21" fillId="0" borderId="0"/>
    <xf numFmtId="0" fontId="7" fillId="0" borderId="0">
      <alignment vertical="center"/>
    </xf>
    <xf numFmtId="0" fontId="113" fillId="0" borderId="0">
      <alignment vertical="center"/>
    </xf>
    <xf numFmtId="0" fontId="28" fillId="0" borderId="0"/>
    <xf numFmtId="0" fontId="7" fillId="0" borderId="0"/>
    <xf numFmtId="0" fontId="9" fillId="0" borderId="16">
      <alignment vertical="center" wrapText="1"/>
    </xf>
    <xf numFmtId="0" fontId="14" fillId="0" borderId="0">
      <alignment vertical="center"/>
    </xf>
    <xf numFmtId="0" fontId="8" fillId="0" borderId="0" applyProtection="0"/>
    <xf numFmtId="0" fontId="77" fillId="0" borderId="10" applyNumberFormat="0" applyFont="0" applyFill="0" applyAlignment="0" applyProtection="0"/>
    <xf numFmtId="41" fontId="58" fillId="0" borderId="16" applyFill="0" applyBorder="0" applyProtection="0">
      <alignment vertical="center"/>
    </xf>
    <xf numFmtId="242" fontId="77" fillId="0" borderId="0" applyFont="0" applyFill="0" applyBorder="0" applyAlignment="0" applyProtection="0"/>
    <xf numFmtId="243" fontId="9" fillId="0" borderId="0">
      <protection locked="0"/>
    </xf>
    <xf numFmtId="244" fontId="77" fillId="0" borderId="0" applyFont="0" applyFill="0" applyBorder="0" applyAlignment="0" applyProtection="0"/>
    <xf numFmtId="238" fontId="9" fillId="0" borderId="0">
      <protection locked="0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86" fillId="0" borderId="0" applyFill="0" applyBorder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41" fontId="116" fillId="0" borderId="0" xfId="2854" applyFont="1" applyAlignment="1">
      <alignment vertical="center"/>
    </xf>
    <xf numFmtId="0" fontId="115" fillId="0" borderId="0" xfId="2854" applyNumberFormat="1" applyFont="1" applyAlignment="1">
      <alignment horizontal="center" vertical="center"/>
    </xf>
    <xf numFmtId="41" fontId="116" fillId="0" borderId="0" xfId="2854" applyFont="1" applyAlignment="1">
      <alignment horizontal="center" vertical="center"/>
    </xf>
    <xf numFmtId="0" fontId="116" fillId="0" borderId="0" xfId="2854" applyNumberFormat="1" applyFont="1" applyAlignment="1">
      <alignment horizontal="distributed" vertical="center"/>
    </xf>
    <xf numFmtId="41" fontId="117" fillId="0" borderId="0" xfId="2854" applyFont="1" applyAlignment="1">
      <alignment vertical="center"/>
    </xf>
    <xf numFmtId="41" fontId="118" fillId="36" borderId="34" xfId="2854" applyFont="1" applyFill="1" applyBorder="1" applyAlignment="1">
      <alignment horizontal="centerContinuous" vertical="center"/>
    </xf>
    <xf numFmtId="41" fontId="118" fillId="36" borderId="36" xfId="2854" applyFont="1" applyFill="1" applyBorder="1" applyAlignment="1">
      <alignment horizontal="centerContinuous" vertical="center"/>
    </xf>
    <xf numFmtId="41" fontId="118" fillId="36" borderId="37" xfId="2854" applyFont="1" applyFill="1" applyBorder="1" applyAlignment="1">
      <alignment horizontal="centerContinuous" vertical="center"/>
    </xf>
    <xf numFmtId="41" fontId="118" fillId="36" borderId="35" xfId="2854" applyFont="1" applyFill="1" applyBorder="1" applyAlignment="1">
      <alignment horizontal="centerContinuous" vertical="center"/>
    </xf>
    <xf numFmtId="41" fontId="118" fillId="0" borderId="0" xfId="2854" applyFont="1" applyFill="1" applyAlignment="1">
      <alignment vertical="center"/>
    </xf>
    <xf numFmtId="41" fontId="118" fillId="36" borderId="38" xfId="2854" applyFont="1" applyFill="1" applyBorder="1" applyAlignment="1">
      <alignment horizontal="center" vertical="center"/>
    </xf>
    <xf numFmtId="41" fontId="118" fillId="36" borderId="39" xfId="2854" applyFont="1" applyFill="1" applyBorder="1" applyAlignment="1">
      <alignment horizontal="center" vertical="center"/>
    </xf>
    <xf numFmtId="41" fontId="118" fillId="36" borderId="23" xfId="2854" applyFont="1" applyFill="1" applyBorder="1" applyAlignment="1">
      <alignment horizontal="center" vertical="center"/>
    </xf>
    <xf numFmtId="41" fontId="118" fillId="36" borderId="21" xfId="2854" applyFont="1" applyFill="1" applyBorder="1" applyAlignment="1">
      <alignment horizontal="center" vertical="center"/>
    </xf>
    <xf numFmtId="41" fontId="118" fillId="0" borderId="0" xfId="2854" applyFont="1" applyFill="1" applyAlignment="1">
      <alignment horizontal="center" vertical="center"/>
    </xf>
    <xf numFmtId="41" fontId="116" fillId="0" borderId="3" xfId="2854" applyNumberFormat="1" applyFont="1" applyFill="1" applyBorder="1" applyAlignment="1">
      <alignment horizontal="center" vertical="center"/>
    </xf>
    <xf numFmtId="41" fontId="116" fillId="0" borderId="41" xfId="2854" applyNumberFormat="1" applyFont="1" applyFill="1" applyBorder="1" applyAlignment="1">
      <alignment vertical="center"/>
    </xf>
    <xf numFmtId="41" fontId="116" fillId="0" borderId="42" xfId="2854" applyNumberFormat="1" applyFont="1" applyFill="1" applyBorder="1" applyAlignment="1">
      <alignment horizontal="center" vertical="center"/>
    </xf>
    <xf numFmtId="41" fontId="116" fillId="0" borderId="41" xfId="2854" applyNumberFormat="1" applyFont="1" applyFill="1" applyBorder="1" applyAlignment="1">
      <alignment horizontal="center" vertical="center"/>
    </xf>
    <xf numFmtId="41" fontId="116" fillId="0" borderId="6" xfId="2854" applyNumberFormat="1" applyFont="1" applyFill="1" applyBorder="1" applyAlignment="1">
      <alignment horizontal="center" vertical="center"/>
    </xf>
    <xf numFmtId="41" fontId="119" fillId="0" borderId="0" xfId="2854" applyFont="1" applyFill="1" applyAlignment="1">
      <alignment horizontal="center" vertical="center"/>
    </xf>
    <xf numFmtId="41" fontId="116" fillId="0" borderId="16" xfId="2854" applyNumberFormat="1" applyFont="1" applyFill="1" applyBorder="1" applyAlignment="1">
      <alignment horizontal="center" vertical="center"/>
    </xf>
    <xf numFmtId="41" fontId="116" fillId="0" borderId="44" xfId="2853" applyFont="1" applyFill="1" applyBorder="1" applyAlignment="1">
      <alignment vertical="center"/>
    </xf>
    <xf numFmtId="41" fontId="116" fillId="0" borderId="4" xfId="2853" applyFont="1" applyFill="1" applyBorder="1" applyAlignment="1">
      <alignment horizontal="center" vertical="center"/>
    </xf>
    <xf numFmtId="41" fontId="116" fillId="0" borderId="44" xfId="2853" applyFont="1" applyFill="1" applyBorder="1" applyAlignment="1">
      <alignment horizontal="center" vertical="center"/>
    </xf>
    <xf numFmtId="41" fontId="116" fillId="0" borderId="22" xfId="2853" applyFont="1" applyFill="1" applyBorder="1" applyAlignment="1">
      <alignment horizontal="center" vertical="center"/>
    </xf>
    <xf numFmtId="41" fontId="116" fillId="0" borderId="16" xfId="2853" applyFont="1" applyFill="1" applyBorder="1" applyAlignment="1">
      <alignment horizontal="center" vertical="center"/>
    </xf>
    <xf numFmtId="41" fontId="116" fillId="0" borderId="44" xfId="2854" applyNumberFormat="1" applyFont="1" applyFill="1" applyBorder="1" applyAlignment="1">
      <alignment horizontal="center" vertical="center"/>
    </xf>
    <xf numFmtId="41" fontId="116" fillId="0" borderId="4" xfId="2854" applyNumberFormat="1" applyFont="1" applyBorder="1" applyAlignment="1">
      <alignment vertical="center"/>
    </xf>
    <xf numFmtId="41" fontId="118" fillId="37" borderId="45" xfId="2854" applyNumberFormat="1" applyFont="1" applyFill="1" applyBorder="1" applyAlignment="1">
      <alignment horizontal="center" vertical="center"/>
    </xf>
    <xf numFmtId="41" fontId="118" fillId="37" borderId="11" xfId="2854" applyNumberFormat="1" applyFont="1" applyFill="1" applyBorder="1" applyAlignment="1">
      <alignment horizontal="center" vertical="center"/>
    </xf>
    <xf numFmtId="41" fontId="118" fillId="37" borderId="46" xfId="2853" applyFont="1" applyFill="1" applyBorder="1" applyAlignment="1">
      <alignment vertical="center"/>
    </xf>
    <xf numFmtId="41" fontId="118" fillId="37" borderId="45" xfId="2853" applyFont="1" applyFill="1" applyBorder="1" applyAlignment="1">
      <alignment horizontal="center" vertical="center"/>
    </xf>
    <xf numFmtId="41" fontId="118" fillId="37" borderId="46" xfId="2853" applyFont="1" applyFill="1" applyBorder="1" applyAlignment="1">
      <alignment horizontal="center" vertical="center"/>
    </xf>
    <xf numFmtId="41" fontId="118" fillId="37" borderId="47" xfId="2853" applyFont="1" applyFill="1" applyBorder="1" applyAlignment="1">
      <alignment horizontal="center" vertical="center"/>
    </xf>
    <xf numFmtId="41" fontId="118" fillId="37" borderId="11" xfId="2853" applyFont="1" applyFill="1" applyBorder="1" applyAlignment="1">
      <alignment horizontal="center" vertical="center"/>
    </xf>
    <xf numFmtId="41" fontId="118" fillId="37" borderId="46" xfId="2854" applyNumberFormat="1" applyFont="1" applyFill="1" applyBorder="1" applyAlignment="1">
      <alignment horizontal="center" vertical="center"/>
    </xf>
    <xf numFmtId="0" fontId="117" fillId="0" borderId="0" xfId="2854" applyNumberFormat="1" applyFont="1" applyAlignment="1">
      <alignment horizontal="distributed" vertical="center"/>
    </xf>
    <xf numFmtId="41" fontId="117" fillId="0" borderId="0" xfId="2854" applyFont="1" applyAlignment="1">
      <alignment horizontal="center" vertical="center"/>
    </xf>
    <xf numFmtId="0" fontId="1" fillId="0" borderId="0" xfId="2855">
      <alignment vertical="center"/>
    </xf>
    <xf numFmtId="0" fontId="1" fillId="0" borderId="0" xfId="2855" applyAlignment="1">
      <alignment horizontal="center" vertical="center"/>
    </xf>
    <xf numFmtId="0" fontId="1" fillId="0" borderId="19" xfId="2855" applyBorder="1" applyAlignment="1">
      <alignment horizontal="center" vertical="center"/>
    </xf>
    <xf numFmtId="0" fontId="122" fillId="0" borderId="33" xfId="2855" applyFont="1" applyBorder="1">
      <alignment vertical="center"/>
    </xf>
    <xf numFmtId="0" fontId="1" fillId="0" borderId="33" xfId="2855" applyBorder="1">
      <alignment vertical="center"/>
    </xf>
    <xf numFmtId="0" fontId="1" fillId="0" borderId="33" xfId="2855" applyBorder="1" applyAlignment="1">
      <alignment horizontal="center" vertical="center"/>
    </xf>
    <xf numFmtId="181" fontId="0" fillId="0" borderId="33" xfId="2856" applyNumberFormat="1" applyFont="1" applyBorder="1">
      <alignment vertical="center"/>
    </xf>
    <xf numFmtId="41" fontId="0" fillId="0" borderId="33" xfId="2856" applyFont="1" applyBorder="1">
      <alignment vertical="center"/>
    </xf>
    <xf numFmtId="41" fontId="1" fillId="0" borderId="0" xfId="2855" applyNumberFormat="1">
      <alignment vertical="center"/>
    </xf>
    <xf numFmtId="0" fontId="124" fillId="0" borderId="33" xfId="2855" applyFont="1" applyFill="1" applyBorder="1">
      <alignment vertical="center"/>
    </xf>
    <xf numFmtId="0" fontId="114" fillId="0" borderId="33" xfId="2855" applyFont="1" applyFill="1" applyBorder="1">
      <alignment vertical="center"/>
    </xf>
    <xf numFmtId="0" fontId="114" fillId="0" borderId="33" xfId="2855" applyFont="1" applyFill="1" applyBorder="1" applyAlignment="1">
      <alignment horizontal="center" vertical="center"/>
    </xf>
    <xf numFmtId="181" fontId="114" fillId="0" borderId="33" xfId="2856" applyNumberFormat="1" applyFont="1" applyFill="1" applyBorder="1">
      <alignment vertical="center"/>
    </xf>
    <xf numFmtId="41" fontId="114" fillId="0" borderId="33" xfId="2856" applyFont="1" applyFill="1" applyBorder="1">
      <alignment vertical="center"/>
    </xf>
    <xf numFmtId="0" fontId="114" fillId="0" borderId="0" xfId="2855" applyFont="1" applyFill="1">
      <alignment vertical="center"/>
    </xf>
    <xf numFmtId="41" fontId="114" fillId="0" borderId="0" xfId="2855" applyNumberFormat="1" applyFont="1" applyFill="1">
      <alignment vertical="center"/>
    </xf>
    <xf numFmtId="0" fontId="1" fillId="38" borderId="33" xfId="2855" applyFill="1" applyBorder="1">
      <alignment vertical="center"/>
    </xf>
    <xf numFmtId="0" fontId="1" fillId="38" borderId="33" xfId="2855" applyFill="1" applyBorder="1" applyAlignment="1">
      <alignment horizontal="center" vertical="center"/>
    </xf>
    <xf numFmtId="181" fontId="0" fillId="38" borderId="33" xfId="2856" applyNumberFormat="1" applyFont="1" applyFill="1" applyBorder="1">
      <alignment vertical="center"/>
    </xf>
    <xf numFmtId="41" fontId="0" fillId="38" borderId="33" xfId="2856" applyFont="1" applyFill="1" applyBorder="1">
      <alignment vertical="center"/>
    </xf>
    <xf numFmtId="0" fontId="1" fillId="38" borderId="0" xfId="2855" applyFill="1">
      <alignment vertical="center"/>
    </xf>
    <xf numFmtId="41" fontId="1" fillId="38" borderId="0" xfId="2855" applyNumberFormat="1" applyFill="1">
      <alignment vertical="center"/>
    </xf>
    <xf numFmtId="0" fontId="1" fillId="0" borderId="33" xfId="2855" applyFill="1" applyBorder="1">
      <alignment vertical="center"/>
    </xf>
    <xf numFmtId="0" fontId="1" fillId="0" borderId="33" xfId="2855" applyFill="1" applyBorder="1" applyAlignment="1">
      <alignment horizontal="center" vertical="center"/>
    </xf>
    <xf numFmtId="181" fontId="0" fillId="0" borderId="33" xfId="2856" applyNumberFormat="1" applyFont="1" applyFill="1" applyBorder="1">
      <alignment vertical="center"/>
    </xf>
    <xf numFmtId="41" fontId="0" fillId="0" borderId="33" xfId="2856" applyFont="1" applyFill="1" applyBorder="1">
      <alignment vertical="center"/>
    </xf>
    <xf numFmtId="0" fontId="1" fillId="0" borderId="0" xfId="2855" applyFill="1">
      <alignment vertical="center"/>
    </xf>
    <xf numFmtId="41" fontId="1" fillId="0" borderId="0" xfId="2855" applyNumberFormat="1" applyFill="1">
      <alignment vertical="center"/>
    </xf>
    <xf numFmtId="0" fontId="105" fillId="39" borderId="33" xfId="2855" applyFont="1" applyFill="1" applyBorder="1">
      <alignment vertical="center"/>
    </xf>
    <xf numFmtId="0" fontId="105" fillId="39" borderId="33" xfId="2855" applyFont="1" applyFill="1" applyBorder="1" applyAlignment="1">
      <alignment horizontal="center" vertical="center"/>
    </xf>
    <xf numFmtId="181" fontId="105" fillId="39" borderId="33" xfId="2856" applyNumberFormat="1" applyFont="1" applyFill="1" applyBorder="1">
      <alignment vertical="center"/>
    </xf>
    <xf numFmtId="41" fontId="105" fillId="39" borderId="33" xfId="2856" applyFont="1" applyFill="1" applyBorder="1">
      <alignment vertical="center"/>
    </xf>
    <xf numFmtId="0" fontId="105" fillId="0" borderId="0" xfId="2855" applyFont="1">
      <alignment vertical="center"/>
    </xf>
    <xf numFmtId="41" fontId="105" fillId="0" borderId="0" xfId="2855" applyNumberFormat="1" applyFont="1">
      <alignment vertical="center"/>
    </xf>
    <xf numFmtId="0" fontId="105" fillId="0" borderId="33" xfId="2855" applyFont="1" applyFill="1" applyBorder="1">
      <alignment vertical="center"/>
    </xf>
    <xf numFmtId="0" fontId="105" fillId="0" borderId="33" xfId="2855" applyFont="1" applyFill="1" applyBorder="1" applyAlignment="1">
      <alignment horizontal="center" vertical="center"/>
    </xf>
    <xf numFmtId="181" fontId="105" fillId="0" borderId="33" xfId="2856" applyNumberFormat="1" applyFont="1" applyFill="1" applyBorder="1">
      <alignment vertical="center"/>
    </xf>
    <xf numFmtId="41" fontId="105" fillId="0" borderId="33" xfId="2856" applyFont="1" applyFill="1" applyBorder="1">
      <alignment vertical="center"/>
    </xf>
    <xf numFmtId="0" fontId="105" fillId="0" borderId="0" xfId="2855" applyFont="1" applyFill="1">
      <alignment vertical="center"/>
    </xf>
    <xf numFmtId="41" fontId="105" fillId="0" borderId="0" xfId="2855" applyNumberFormat="1" applyFont="1" applyFill="1">
      <alignment vertical="center"/>
    </xf>
    <xf numFmtId="41" fontId="105" fillId="39" borderId="33" xfId="2855" applyNumberFormat="1" applyFont="1" applyFill="1" applyBorder="1">
      <alignment vertical="center"/>
    </xf>
    <xf numFmtId="0" fontId="105" fillId="40" borderId="33" xfId="2855" applyFont="1" applyFill="1" applyBorder="1">
      <alignment vertical="center"/>
    </xf>
    <xf numFmtId="0" fontId="105" fillId="40" borderId="33" xfId="2855" applyFont="1" applyFill="1" applyBorder="1" applyAlignment="1">
      <alignment horizontal="center" vertical="center"/>
    </xf>
    <xf numFmtId="181" fontId="105" fillId="40" borderId="33" xfId="2856" applyNumberFormat="1" applyFont="1" applyFill="1" applyBorder="1">
      <alignment vertical="center"/>
    </xf>
    <xf numFmtId="41" fontId="105" fillId="40" borderId="33" xfId="2855" applyNumberFormat="1" applyFont="1" applyFill="1" applyBorder="1">
      <alignment vertical="center"/>
    </xf>
    <xf numFmtId="0" fontId="1" fillId="40" borderId="17" xfId="2855" applyFill="1" applyBorder="1">
      <alignment vertical="center"/>
    </xf>
    <xf numFmtId="41" fontId="1" fillId="40" borderId="17" xfId="2855" applyNumberFormat="1" applyFill="1" applyBorder="1">
      <alignment vertical="center"/>
    </xf>
    <xf numFmtId="41" fontId="105" fillId="0" borderId="33" xfId="2855" applyNumberFormat="1" applyFont="1" applyFill="1" applyBorder="1">
      <alignment vertical="center"/>
    </xf>
    <xf numFmtId="0" fontId="1" fillId="0" borderId="0" xfId="2855" applyFill="1" applyBorder="1">
      <alignment vertical="center"/>
    </xf>
    <xf numFmtId="41" fontId="1" fillId="0" borderId="0" xfId="2855" applyNumberFormat="1" applyFill="1" applyBorder="1">
      <alignment vertical="center"/>
    </xf>
    <xf numFmtId="0" fontId="124" fillId="38" borderId="33" xfId="2855" applyFont="1" applyFill="1" applyBorder="1">
      <alignment vertical="center"/>
    </xf>
    <xf numFmtId="0" fontId="114" fillId="38" borderId="33" xfId="2855" applyFont="1" applyFill="1" applyBorder="1" applyAlignment="1">
      <alignment horizontal="center" vertical="center"/>
    </xf>
    <xf numFmtId="181" fontId="114" fillId="38" borderId="33" xfId="2856" applyNumberFormat="1" applyFont="1" applyFill="1" applyBorder="1">
      <alignment vertical="center"/>
    </xf>
    <xf numFmtId="41" fontId="114" fillId="38" borderId="33" xfId="2856" applyFont="1" applyFill="1" applyBorder="1">
      <alignment vertical="center"/>
    </xf>
    <xf numFmtId="0" fontId="114" fillId="38" borderId="0" xfId="2855" applyFont="1" applyFill="1">
      <alignment vertical="center"/>
    </xf>
    <xf numFmtId="41" fontId="105" fillId="40" borderId="33" xfId="2856" applyFont="1" applyFill="1" applyBorder="1">
      <alignment vertical="center"/>
    </xf>
    <xf numFmtId="0" fontId="105" fillId="40" borderId="0" xfId="2855" applyFont="1" applyFill="1">
      <alignment vertical="center"/>
    </xf>
    <xf numFmtId="41" fontId="105" fillId="40" borderId="0" xfId="2855" applyNumberFormat="1" applyFont="1" applyFill="1">
      <alignment vertical="center"/>
    </xf>
    <xf numFmtId="0" fontId="105" fillId="41" borderId="48" xfId="2855" applyFont="1" applyFill="1" applyBorder="1" applyAlignment="1">
      <alignment horizontal="center" vertical="center"/>
    </xf>
    <xf numFmtId="0" fontId="105" fillId="41" borderId="48" xfId="2855" applyFont="1" applyFill="1" applyBorder="1">
      <alignment vertical="center"/>
    </xf>
    <xf numFmtId="181" fontId="105" fillId="41" borderId="48" xfId="2856" applyNumberFormat="1" applyFont="1" applyFill="1" applyBorder="1">
      <alignment vertical="center"/>
    </xf>
    <xf numFmtId="41" fontId="105" fillId="41" borderId="48" xfId="2856" applyFont="1" applyFill="1" applyBorder="1">
      <alignment vertical="center"/>
    </xf>
    <xf numFmtId="0" fontId="1" fillId="41" borderId="0" xfId="2855" applyFill="1">
      <alignment vertical="center"/>
    </xf>
    <xf numFmtId="41" fontId="1" fillId="41" borderId="0" xfId="2855" applyNumberFormat="1" applyFill="1">
      <alignment vertical="center"/>
    </xf>
    <xf numFmtId="181" fontId="0" fillId="0" borderId="0" xfId="2856" applyNumberFormat="1" applyFont="1">
      <alignment vertical="center"/>
    </xf>
    <xf numFmtId="41" fontId="118" fillId="0" borderId="40" xfId="2854" applyNumberFormat="1" applyFont="1" applyBorder="1" applyAlignment="1">
      <alignment vertical="center"/>
    </xf>
    <xf numFmtId="41" fontId="116" fillId="0" borderId="43" xfId="2854" applyNumberFormat="1" applyFont="1" applyFill="1" applyBorder="1" applyAlignment="1">
      <alignment vertical="center"/>
    </xf>
    <xf numFmtId="41" fontId="118" fillId="0" borderId="43" xfId="2854" applyNumberFormat="1" applyFont="1" applyBorder="1" applyAlignment="1">
      <alignment vertical="center"/>
    </xf>
    <xf numFmtId="0" fontId="116" fillId="0" borderId="0" xfId="2854" applyNumberFormat="1" applyFont="1" applyAlignment="1">
      <alignment horizontal="left" vertical="center"/>
    </xf>
    <xf numFmtId="0" fontId="125" fillId="38" borderId="0" xfId="2855" applyFont="1" applyFill="1">
      <alignment vertical="center"/>
    </xf>
    <xf numFmtId="41" fontId="125" fillId="38" borderId="0" xfId="2855" applyNumberFormat="1" applyFont="1" applyFill="1">
      <alignment vertical="center"/>
    </xf>
    <xf numFmtId="0" fontId="124" fillId="38" borderId="33" xfId="2855" applyFont="1" applyFill="1" applyBorder="1" applyAlignment="1">
      <alignment horizontal="center" vertical="center"/>
    </xf>
    <xf numFmtId="181" fontId="3" fillId="38" borderId="33" xfId="2856" applyNumberFormat="1" applyFont="1" applyFill="1" applyBorder="1">
      <alignment vertical="center"/>
    </xf>
    <xf numFmtId="41" fontId="3" fillId="38" borderId="33" xfId="2856" applyFont="1" applyFill="1" applyBorder="1">
      <alignment vertical="center"/>
    </xf>
    <xf numFmtId="0" fontId="115" fillId="0" borderId="0" xfId="2854" applyNumberFormat="1" applyFont="1" applyAlignment="1">
      <alignment horizontal="center" vertical="center"/>
    </xf>
    <xf numFmtId="0" fontId="118" fillId="36" borderId="34" xfId="2854" applyNumberFormat="1" applyFont="1" applyFill="1" applyBorder="1" applyAlignment="1">
      <alignment horizontal="center" vertical="center"/>
    </xf>
    <xf numFmtId="0" fontId="118" fillId="36" borderId="38" xfId="2852" applyFont="1" applyFill="1" applyBorder="1" applyAlignment="1">
      <alignment horizontal="center" vertical="center"/>
    </xf>
    <xf numFmtId="41" fontId="118" fillId="36" borderId="35" xfId="2854" applyFont="1" applyFill="1" applyBorder="1" applyAlignment="1">
      <alignment horizontal="center" vertical="center"/>
    </xf>
    <xf numFmtId="41" fontId="118" fillId="36" borderId="21" xfId="2854" applyFont="1" applyFill="1" applyBorder="1" applyAlignment="1">
      <alignment horizontal="center" vertical="center"/>
    </xf>
    <xf numFmtId="41" fontId="118" fillId="36" borderId="36" xfId="2854" applyFont="1" applyFill="1" applyBorder="1" applyAlignment="1">
      <alignment horizontal="center" vertical="center"/>
    </xf>
    <xf numFmtId="41" fontId="118" fillId="36" borderId="39" xfId="2854" applyFont="1" applyFill="1" applyBorder="1" applyAlignment="1">
      <alignment horizontal="center" vertical="center"/>
    </xf>
    <xf numFmtId="0" fontId="1" fillId="0" borderId="2" xfId="2855" applyBorder="1" applyAlignment="1">
      <alignment horizontal="center" vertical="center"/>
    </xf>
    <xf numFmtId="0" fontId="1" fillId="0" borderId="19" xfId="2855" applyBorder="1" applyAlignment="1">
      <alignment horizontal="center" vertical="center"/>
    </xf>
    <xf numFmtId="0" fontId="121" fillId="0" borderId="0" xfId="2855" applyFont="1" applyAlignment="1">
      <alignment horizontal="center" vertical="center"/>
    </xf>
    <xf numFmtId="0" fontId="1" fillId="0" borderId="12" xfId="2855" applyBorder="1">
      <alignment vertical="center"/>
    </xf>
    <xf numFmtId="181" fontId="0" fillId="0" borderId="2" xfId="2856" applyNumberFormat="1" applyFont="1" applyBorder="1" applyAlignment="1">
      <alignment horizontal="center" vertical="center"/>
    </xf>
    <xf numFmtId="181" fontId="0" fillId="0" borderId="19" xfId="2856" applyNumberFormat="1" applyFont="1" applyBorder="1" applyAlignment="1">
      <alignment horizontal="center" vertical="center"/>
    </xf>
  </cellXfs>
  <cellStyles count="2857">
    <cellStyle name="' '" xfId="1"/>
    <cellStyle name="_x000d_$" xfId="2"/>
    <cellStyle name="_x000d_;&amp;?;" xfId="3"/>
    <cellStyle name="&quot;" xfId="4"/>
    <cellStyle name="#,##0" xfId="5"/>
    <cellStyle name="$" xfId="6"/>
    <cellStyle name="$_db진흥" xfId="7"/>
    <cellStyle name="$_SE40" xfId="8"/>
    <cellStyle name="$_견적2" xfId="9"/>
    <cellStyle name="$_기아" xfId="10"/>
    <cellStyle name="(##.00)" xfId="11"/>
    <cellStyle name="(△콤마)" xfId="12"/>
    <cellStyle name="(백분율)" xfId="13"/>
    <cellStyle name="(콤마)" xfId="14"/>
    <cellStyle name="??&amp;O?&amp;H?_x0008__x000f__x0007_?_x0007__x0001__x0001_" xfId="15"/>
    <cellStyle name="??&amp;O?&amp;H?_x0008_??_x0007__x0001__x0001_" xfId="16"/>
    <cellStyle name="?W?_laroux" xfId="17"/>
    <cellStyle name="_00-하도급계약변경-공문" xfId="18"/>
    <cellStyle name="_01 설계변경 정산 요청(폴리카보네이트 환기창 SSD)" xfId="19"/>
    <cellStyle name="_01토공" xfId="20"/>
    <cellStyle name="_01토공_라멘교 토공" xfId="21"/>
    <cellStyle name="_01토공_철거" xfId="22"/>
    <cellStyle name="_01토공_철거_라멘교 토공" xfId="23"/>
    <cellStyle name="_02설계변경심사승인요청(고강도색소지타일)" xfId="24"/>
    <cellStyle name="_070104-가설사무실발주물량표-원주문막" xfId="25"/>
    <cellStyle name="_13회기성검사원" xfId="26"/>
    <cellStyle name="_8회기성검사원" xfId="27"/>
    <cellStyle name="_Book1" xfId="28"/>
    <cellStyle name="_Book1_13 의왕청계2(타일공사)" xfId="29"/>
    <cellStyle name="_Book1_4 의왕청계2(임시동력발주)" xfId="30"/>
    <cellStyle name="_Book1_PL창호공사하도급계약통보" xfId="31"/>
    <cellStyle name="_Book1_가설방음벽용역계약의뢰" xfId="32"/>
    <cellStyle name="_Book1_감리사무실설치" xfId="33"/>
    <cellStyle name="_Book1_건축내장 및 단열공사 현장설명서" xfId="34"/>
    <cellStyle name="_Book1_견출,미장공사발주의뢰" xfId="35"/>
    <cellStyle name="_Book1_광영개발견적서" xfId="36"/>
    <cellStyle name="_Book1_내장목공사발주의뢰" xfId="37"/>
    <cellStyle name="_Book1_내장목공사적격업체변경승인" xfId="38"/>
    <cellStyle name="_Book1_내장목공사하도급계약통보" xfId="39"/>
    <cellStyle name="_Book1_내장특수조건" xfId="40"/>
    <cellStyle name="_Book1_내장특수조건2" xfId="41"/>
    <cellStyle name="_Book1_도장공사(코킹포함)발주의뢰" xfId="42"/>
    <cellStyle name="_Book1_도장공사계약검토" xfId="43"/>
    <cellStyle name="_Book1_발주계획서(일산 철콘공사,견출포함)" xfId="44"/>
    <cellStyle name="_Book1_발주용내역분개" xfId="45"/>
    <cellStyle name="_Book1_방수공사발주의뢰" xfId="46"/>
    <cellStyle name="_Book1_방수공사하도급발주의뢰" xfId="47"/>
    <cellStyle name="_Book1_알미늄창호(씨스템창호)공사하도급발주의뢰" xfId="48"/>
    <cellStyle name="_Book1_인테리어공사" xfId="49"/>
    <cellStyle name="_Book1_인테리어공사 하도급 발주" xfId="50"/>
    <cellStyle name="_Book1_인테리어공사 하도급 발주(최종)" xfId="51"/>
    <cellStyle name="_Book1_임시전력공사계약의뢰" xfId="52"/>
    <cellStyle name="_Book1_잡철물공사하도급계약통보" xfId="53"/>
    <cellStyle name="_Book1_잡철물공사하도급발주(최종,070914)" xfId="54"/>
    <cellStyle name="_Book1_잡철물공사현장설명" xfId="55"/>
    <cellStyle name="_Book1_잡철물하도급 발주(작업 잡철 다모아)" xfId="56"/>
    <cellStyle name="_Book1_저가하도급심사표(미장,조적)" xfId="57"/>
    <cellStyle name="_Book1_조적,미장,방수공사발주의뢰" xfId="58"/>
    <cellStyle name="_Book1_조적,미장,타일" xfId="59"/>
    <cellStyle name="_Book1_조적,미장,타일하도급 발주" xfId="60"/>
    <cellStyle name="_Book1_조적,미장,타일하도급 발주(유호수정 금속,도장포함)" xfId="61"/>
    <cellStyle name="_Book1_조적,미장,타일하도급 발주(최종)" xfId="62"/>
    <cellStyle name="_Book1_조적,미장공사발주의뢰" xfId="63"/>
    <cellStyle name="_Book1_조적,미장공사하도급계약승인요청" xfId="64"/>
    <cellStyle name="_Book1_조적,미장공사하도급계약통보" xfId="65"/>
    <cellStyle name="_Book1_조적,미장공사현설자료" xfId="66"/>
    <cellStyle name="_Book1_철골공사하도급발주의뢰(운반비삭제)" xfId="67"/>
    <cellStyle name="_Book1_철근콘크리트공사하도급계약통보" xfId="68"/>
    <cellStyle name="_Book1_철근콘크리트공사하도급계약통보(최종)" xfId="69"/>
    <cellStyle name="_Book1_철근콘크리트공사하도급발주의뢰" xfId="70"/>
    <cellStyle name="_Book1_철근콘크리트공사하도급발주의뢰-가실행" xfId="71"/>
    <cellStyle name="_Book1_철콘발주계획서(일산적격item)" xfId="72"/>
    <cellStyle name="_Book1_철콘발주계획서(일산적경item)" xfId="73"/>
    <cellStyle name="_Book1_토공사하도급발주의뢰" xfId="74"/>
    <cellStyle name="_Book1_파일공사하도급계약변경승인(최종안)" xfId="75"/>
    <cellStyle name="_Book1_파일항타공사(설계변경)계약변경(070720)" xfId="76"/>
    <cellStyle name="_Book1_파일항타공사적격업체변경승인" xfId="77"/>
    <cellStyle name="_Book1_파일항타공사하도급계약통보" xfId="78"/>
    <cellStyle name="_Book1_파일항타공사하도급발주의뢰" xfId="79"/>
    <cellStyle name="_Book1_하도급내역대비(광영)" xfId="80"/>
    <cellStyle name="_RE" xfId="81"/>
    <cellStyle name="_RESULTS" xfId="82"/>
    <cellStyle name="_SANDFILTER" xfId="83"/>
    <cellStyle name="_가견적" xfId="84"/>
    <cellStyle name="_가설시설물시공계획서" xfId="85"/>
    <cellStyle name="_감리사무실설치" xfId="86"/>
    <cellStyle name="_갑지(0127)" xfId="87"/>
    <cellStyle name="_공기연장에 따른 간접비 검토(060822)" xfId="88"/>
    <cellStyle name="_공기연장에 따른 간접비 검토(060905)" xfId="89"/>
    <cellStyle name="_공문갑지(기타)" xfId="90"/>
    <cellStyle name="_공사기한연기원" xfId="91"/>
    <cellStyle name="_공사기한조정요청" xfId="92"/>
    <cellStyle name="_공양식(레인보우스케이프)" xfId="93"/>
    <cellStyle name="_관급-(수배전반)" xfId="94"/>
    <cellStyle name="_기둥규격 물량산출수정" xfId="95"/>
    <cellStyle name="_기안용지(단양ch증축계약)" xfId="96"/>
    <cellStyle name="_내역서(숭실대)" xfId="97"/>
    <cellStyle name="_내역서1" xfId="98"/>
    <cellStyle name="_내역서2" xfId="99"/>
    <cellStyle name="_내역서사업소(0909)" xfId="100"/>
    <cellStyle name="_내장목공사,도배공사 하도업체 변경 승인" xfId="101"/>
    <cellStyle name="_단가산출서" xfId="102"/>
    <cellStyle name="_단가적용표" xfId="103"/>
    <cellStyle name="_단가적용표_1" xfId="104"/>
    <cellStyle name="_단가표" xfId="105"/>
    <cellStyle name="_도급대실행대비표" xfId="106"/>
    <cellStyle name="_두성-한국은행 직원숙소 수경공사(0916)" xfId="107"/>
    <cellStyle name="_라멘교 토공" xfId="108"/>
    <cellStyle name="_발주계획서(일산 철콘공사,견출포함)" xfId="109"/>
    <cellStyle name="_발주내역서" xfId="110"/>
    <cellStyle name="_방동" xfId="111"/>
    <cellStyle name="_방동_03구조~1" xfId="112"/>
    <cellStyle name="_방동_03구조~1_라멘교 토공" xfId="113"/>
    <cellStyle name="_방동_03구조~1_포장" xfId="114"/>
    <cellStyle name="_방동_03구조~1_포장_라멘교 토공" xfId="115"/>
    <cellStyle name="_방동_03구조물공" xfId="116"/>
    <cellStyle name="_방동_03구조물공_라멘교 토공" xfId="117"/>
    <cellStyle name="_방동_03구조물공_포장" xfId="118"/>
    <cellStyle name="_방동_03구조물공_포장_라멘교 토공" xfId="119"/>
    <cellStyle name="_방동_동막리소교량" xfId="120"/>
    <cellStyle name="_방동_동막리소교량_라멘교 토공" xfId="121"/>
    <cellStyle name="_방동_동막리소교량_포장" xfId="122"/>
    <cellStyle name="_방동_동막리소교량_포장_라멘교 토공" xfId="123"/>
    <cellStyle name="_방동_라멘교 토공" xfId="124"/>
    <cellStyle name="_방동_마현12~1" xfId="125"/>
    <cellStyle name="_방동_마현12~1_라멘교 토공" xfId="126"/>
    <cellStyle name="_방동_마현12~1_포장" xfId="127"/>
    <cellStyle name="_방동_마현12~1_포장_라멘교 토공" xfId="128"/>
    <cellStyle name="_방동_문혜3리" xfId="129"/>
    <cellStyle name="_방동_문혜3리_라멘교 토공" xfId="130"/>
    <cellStyle name="_방동_문혜3리_포장" xfId="131"/>
    <cellStyle name="_방동_문혜3리_포장_라멘교 토공" xfId="132"/>
    <cellStyle name="_방동_방동" xfId="133"/>
    <cellStyle name="_방동_방동_라멘교 토공" xfId="134"/>
    <cellStyle name="_방동_방동_포장" xfId="135"/>
    <cellStyle name="_방동_방동_포장_라멘교 토공" xfId="136"/>
    <cellStyle name="_방동_산양2리지구" xfId="137"/>
    <cellStyle name="_방동_산양2리지구_라멘교 토공" xfId="138"/>
    <cellStyle name="_방동_산양2리지구_포장" xfId="139"/>
    <cellStyle name="_방동_산양2리지구_포장_라멘교 토공" xfId="140"/>
    <cellStyle name="_방동_산양리지구" xfId="141"/>
    <cellStyle name="_방동_산양리지구_라멘교 토공" xfId="142"/>
    <cellStyle name="_방동_산양리지구_포장" xfId="143"/>
    <cellStyle name="_방동_산양리지구_포장_라멘교 토공" xfId="144"/>
    <cellStyle name="_방동_서상2리" xfId="145"/>
    <cellStyle name="_방동_서상2리_라멘교 토공" xfId="146"/>
    <cellStyle name="_방동_서상2리_포장" xfId="147"/>
    <cellStyle name="_방동_서상2리_포장_라멘교 토공" xfId="148"/>
    <cellStyle name="_방동_오항" xfId="149"/>
    <cellStyle name="_방동_오항_라멘교 토공" xfId="150"/>
    <cellStyle name="_방동_오항_포장" xfId="151"/>
    <cellStyle name="_방동_오항_포장_라멘교 토공" xfId="152"/>
    <cellStyle name="_방동_원평" xfId="153"/>
    <cellStyle name="_방동_원평_라멘교 토공" xfId="154"/>
    <cellStyle name="_방동_원평_포장" xfId="155"/>
    <cellStyle name="_방동_원평_포장_라멘교 토공" xfId="156"/>
    <cellStyle name="_방동_추곡" xfId="157"/>
    <cellStyle name="_방동_추곡_라멘교 토공" xfId="158"/>
    <cellStyle name="_방동_추곡_포장" xfId="159"/>
    <cellStyle name="_방동_추곡_포장_라멘교 토공" xfId="160"/>
    <cellStyle name="_방동_포장" xfId="161"/>
    <cellStyle name="_방동_포장_라멘교 토공" xfId="162"/>
    <cellStyle name="_백운초통신내역(최종)" xfId="163"/>
    <cellStyle name="_변경내용(토목)" xfId="164"/>
    <cellStyle name="_복사본 SIP변경설계변경심사승인" xfId="165"/>
    <cellStyle name="_부대토목공사발주" xfId="166"/>
    <cellStyle name="_설계변경심사승인요청(가설울타리 감리사무실)" xfId="167"/>
    <cellStyle name="_수량산출서" xfId="168"/>
    <cellStyle name="_수량산출서(0722)" xfId="169"/>
    <cellStyle name="_수지미장변경" xfId="170"/>
    <cellStyle name="_숭실대학교 걷고싶은 거리 녹화사업" xfId="171"/>
    <cellStyle name="_스티로폴(9.19)" xfId="172"/>
    <cellStyle name="_연안권내역서(토목부문내역서)" xfId="173"/>
    <cellStyle name="_연안권역특화거리조성을위한음악분수대설치" xfId="174"/>
    <cellStyle name="_연안권역특화거리조성을위한음악분수대설치R6(제출EBS)-설비,전기,관리실" xfId="175"/>
    <cellStyle name="_오공본드" xfId="176"/>
    <cellStyle name="_용인죽전 2003년10월(자금승인)" xfId="177"/>
    <cellStyle name="_용인죽전 2003년10월(자금승인)_Book1" xfId="178"/>
    <cellStyle name="_용인죽전 2003년10월(자금승인)_Book1_13 의왕청계2(타일공사)" xfId="179"/>
    <cellStyle name="_용인죽전 2003년10월(자금승인)_Book1_4 의왕청계2(임시동력발주)" xfId="180"/>
    <cellStyle name="_용인죽전 2003년10월(자금승인)_Book1_PL창호공사하도급계약통보" xfId="181"/>
    <cellStyle name="_용인죽전 2003년10월(자금승인)_Book1_가설방음벽용역계약의뢰" xfId="182"/>
    <cellStyle name="_용인죽전 2003년10월(자금승인)_Book1_감리사무실설치" xfId="183"/>
    <cellStyle name="_용인죽전 2003년10월(자금승인)_Book1_건축내장 및 단열공사 현장설명서" xfId="184"/>
    <cellStyle name="_용인죽전 2003년10월(자금승인)_Book1_견출,미장공사발주의뢰" xfId="185"/>
    <cellStyle name="_용인죽전 2003년10월(자금승인)_Book1_광영개발견적서" xfId="186"/>
    <cellStyle name="_용인죽전 2003년10월(자금승인)_Book1_내장목공사발주의뢰" xfId="187"/>
    <cellStyle name="_용인죽전 2003년10월(자금승인)_Book1_내장목공사적격업체변경승인" xfId="188"/>
    <cellStyle name="_용인죽전 2003년10월(자금승인)_Book1_내장목공사하도급계약통보" xfId="189"/>
    <cellStyle name="_용인죽전 2003년10월(자금승인)_Book1_내장특수조건" xfId="190"/>
    <cellStyle name="_용인죽전 2003년10월(자금승인)_Book1_내장특수조건2" xfId="191"/>
    <cellStyle name="_용인죽전 2003년10월(자금승인)_Book1_도장공사(코킹포함)발주의뢰" xfId="192"/>
    <cellStyle name="_용인죽전 2003년10월(자금승인)_Book1_도장공사계약검토" xfId="193"/>
    <cellStyle name="_용인죽전 2003년10월(자금승인)_Book1_발주계획서(일산 철콘공사,견출포함)" xfId="194"/>
    <cellStyle name="_용인죽전 2003년10월(자금승인)_Book1_발주용내역분개" xfId="195"/>
    <cellStyle name="_용인죽전 2003년10월(자금승인)_Book1_방수공사발주의뢰" xfId="196"/>
    <cellStyle name="_용인죽전 2003년10월(자금승인)_Book1_방수공사하도급발주의뢰" xfId="197"/>
    <cellStyle name="_용인죽전 2003년10월(자금승인)_Book1_알미늄창호(씨스템창호)공사하도급발주의뢰" xfId="198"/>
    <cellStyle name="_용인죽전 2003년10월(자금승인)_Book1_인테리어공사" xfId="199"/>
    <cellStyle name="_용인죽전 2003년10월(자금승인)_Book1_인테리어공사 하도급 발주" xfId="200"/>
    <cellStyle name="_용인죽전 2003년10월(자금승인)_Book1_인테리어공사 하도급 발주(최종)" xfId="201"/>
    <cellStyle name="_용인죽전 2003년10월(자금승인)_Book1_임시전력공사계약의뢰" xfId="202"/>
    <cellStyle name="_용인죽전 2003년10월(자금승인)_Book1_잡철물공사하도급계약통보" xfId="203"/>
    <cellStyle name="_용인죽전 2003년10월(자금승인)_Book1_잡철물공사하도급발주(최종,070914)" xfId="204"/>
    <cellStyle name="_용인죽전 2003년10월(자금승인)_Book1_잡철물공사현장설명" xfId="205"/>
    <cellStyle name="_용인죽전 2003년10월(자금승인)_Book1_잡철물하도급 발주(작업 잡철 다모아)" xfId="206"/>
    <cellStyle name="_용인죽전 2003년10월(자금승인)_Book1_저가하도급심사표(미장,조적)" xfId="207"/>
    <cellStyle name="_용인죽전 2003년10월(자금승인)_Book1_조적,미장,방수공사발주의뢰" xfId="208"/>
    <cellStyle name="_용인죽전 2003년10월(자금승인)_Book1_조적,미장,타일" xfId="209"/>
    <cellStyle name="_용인죽전 2003년10월(자금승인)_Book1_조적,미장,타일하도급 발주" xfId="210"/>
    <cellStyle name="_용인죽전 2003년10월(자금승인)_Book1_조적,미장,타일하도급 발주(유호수정 금속,도장포함)" xfId="211"/>
    <cellStyle name="_용인죽전 2003년10월(자금승인)_Book1_조적,미장,타일하도급 발주(최종)" xfId="212"/>
    <cellStyle name="_용인죽전 2003년10월(자금승인)_Book1_조적,미장공사발주의뢰" xfId="213"/>
    <cellStyle name="_용인죽전 2003년10월(자금승인)_Book1_조적,미장공사하도급계약승인요청" xfId="214"/>
    <cellStyle name="_용인죽전 2003년10월(자금승인)_Book1_조적,미장공사하도급계약통보" xfId="215"/>
    <cellStyle name="_용인죽전 2003년10월(자금승인)_Book1_조적,미장공사현설자료" xfId="216"/>
    <cellStyle name="_용인죽전 2003년10월(자금승인)_Book1_철골공사하도급발주의뢰(운반비삭제)" xfId="217"/>
    <cellStyle name="_용인죽전 2003년10월(자금승인)_Book1_철근콘크리트공사하도급계약통보" xfId="218"/>
    <cellStyle name="_용인죽전 2003년10월(자금승인)_Book1_철근콘크리트공사하도급계약통보(최종)" xfId="219"/>
    <cellStyle name="_용인죽전 2003년10월(자금승인)_Book1_철근콘크리트공사하도급발주의뢰" xfId="220"/>
    <cellStyle name="_용인죽전 2003년10월(자금승인)_Book1_철근콘크리트공사하도급발주의뢰-가실행" xfId="221"/>
    <cellStyle name="_용인죽전 2003년10월(자금승인)_Book1_철콘발주계획서(일산적격item)" xfId="222"/>
    <cellStyle name="_용인죽전 2003년10월(자금승인)_Book1_철콘발주계획서(일산적경item)" xfId="223"/>
    <cellStyle name="_용인죽전 2003년10월(자금승인)_Book1_토공사하도급발주의뢰" xfId="224"/>
    <cellStyle name="_용인죽전 2003년10월(자금승인)_Book1_파일공사하도급계약변경승인(최종안)" xfId="225"/>
    <cellStyle name="_용인죽전 2003년10월(자금승인)_Book1_파일항타공사(설계변경)계약변경(070720)" xfId="226"/>
    <cellStyle name="_용인죽전 2003년10월(자금승인)_Book1_파일항타공사적격업체변경승인" xfId="227"/>
    <cellStyle name="_용인죽전 2003년10월(자금승인)_Book1_파일항타공사하도급계약통보" xfId="228"/>
    <cellStyle name="_용인죽전 2003년10월(자금승인)_Book1_파일항타공사하도급발주의뢰" xfId="229"/>
    <cellStyle name="_용인죽전 2003년10월(자금승인)_Book1_하도급내역대비(광영)" xfId="230"/>
    <cellStyle name="_응급ES" xfId="231"/>
    <cellStyle name="_응급RE" xfId="232"/>
    <cellStyle name="_인원계획표 " xfId="233"/>
    <cellStyle name="_인원계획표 _적격 " xfId="234"/>
    <cellStyle name="_입찰표지 " xfId="235"/>
    <cellStyle name="_잡석깔기삭제설계변경실정보고" xfId="236"/>
    <cellStyle name="_잡석사진대지" xfId="237"/>
    <cellStyle name="_잡철물공사하도급계약통보" xfId="238"/>
    <cellStyle name="_적격 " xfId="239"/>
    <cellStyle name="_적격 _집행갑지 " xfId="240"/>
    <cellStyle name="_적격(화산) " xfId="241"/>
    <cellStyle name="_지중보 물량산출(07.09.20)" xfId="242"/>
    <cellStyle name="_집수정설치" xfId="243"/>
    <cellStyle name="_집행갑지 " xfId="244"/>
    <cellStyle name="_추곡" xfId="245"/>
    <cellStyle name="_추곡_라멘교 토공" xfId="246"/>
    <cellStyle name="_추곡_추곡" xfId="247"/>
    <cellStyle name="_추곡_추곡_라멘교 토공" xfId="248"/>
    <cellStyle name="_추곡_추곡_포장" xfId="249"/>
    <cellStyle name="_추곡_추곡_포장_라멘교 토공" xfId="250"/>
    <cellStyle name="_추곡_포장" xfId="251"/>
    <cellStyle name="_추곡_포장_라멘교 토공" xfId="252"/>
    <cellStyle name="_타일공사" xfId="253"/>
    <cellStyle name="_타일공사_부대토목공사발주" xfId="254"/>
    <cellStyle name="_타일공사_테라조공사" xfId="255"/>
    <cellStyle name="_타일공사_테라조공사_부대토목공사발주" xfId="256"/>
    <cellStyle name="_타일공사_테라조공사_토공사발주" xfId="257"/>
    <cellStyle name="_타일공사_테라조공사_토공사발주-1" xfId="258"/>
    <cellStyle name="_타일공사_토공사발주" xfId="259"/>
    <cellStyle name="_타일공사_토공사발주-1" xfId="260"/>
    <cellStyle name="_토공사발주" xfId="261"/>
    <cellStyle name="_토공사발주-1" xfId="262"/>
    <cellStyle name="_토공사시공계획서(일산)" xfId="263"/>
    <cellStyle name="_토목조경1차설계변경내역(1105)" xfId="264"/>
    <cellStyle name="_토목조경발주내역서(한국방송공사)" xfId="265"/>
    <cellStyle name="_파일연결철근(07.09.28)" xfId="266"/>
    <cellStyle name="_포장" xfId="267"/>
    <cellStyle name="_포장_라멘교 토공" xfId="268"/>
    <cellStyle name="_한국은행공동숙소관수설비공사0820" xfId="269"/>
    <cellStyle name="_한국은행공동숙소수경시설공사0820" xfId="270"/>
    <cellStyle name="_한보 한국은행" xfId="271"/>
    <cellStyle name="¡¾¨u￠￢ⓒ÷A¨u," xfId="272"/>
    <cellStyle name="’E‰Y [0.00]_laroux" xfId="273"/>
    <cellStyle name="’E‰Y_laroux" xfId="274"/>
    <cellStyle name="¤@?e_TEST-1 " xfId="275"/>
    <cellStyle name="+,-,0" xfId="276"/>
    <cellStyle name="△ []" xfId="277"/>
    <cellStyle name="△ [0]" xfId="278"/>
    <cellStyle name="△백분율" xfId="279"/>
    <cellStyle name="△콤마" xfId="280"/>
    <cellStyle name="æØè [0.00]_NT Server " xfId="281"/>
    <cellStyle name="æØè_NT Server " xfId="282"/>
    <cellStyle name="ÊÝ [0.00]_NT Server " xfId="283"/>
    <cellStyle name="ÊÝ_NT Server " xfId="284"/>
    <cellStyle name="W?_½RmF¼° " xfId="285"/>
    <cellStyle name="0" xfId="286"/>
    <cellStyle name="0.0" xfId="287"/>
    <cellStyle name="0.00" xfId="288"/>
    <cellStyle name="0_갈곡리... 도급내역서(륜덕)" xfId="289"/>
    <cellStyle name="0_내역서2" xfId="290"/>
    <cellStyle name="0_단가산출서" xfId="291"/>
    <cellStyle name="0_수량산출서" xfId="292"/>
    <cellStyle name="0_수량산출서(0722)" xfId="293"/>
    <cellStyle name="0_숭실대학교 걷고싶은 거리 녹화사업" xfId="294"/>
    <cellStyle name="0_숭실대학교 걷고싶은 거리 녹화사업_1" xfId="295"/>
    <cellStyle name="00" xfId="296"/>
    <cellStyle name="000" xfId="297"/>
    <cellStyle name="1" xfId="298"/>
    <cellStyle name="1_laroux" xfId="299"/>
    <cellStyle name="1_laroux_ATC-YOON1" xfId="300"/>
    <cellStyle name="1_total" xfId="301"/>
    <cellStyle name="1_total_10.24종합" xfId="302"/>
    <cellStyle name="1_total_10.24종합_NEW단위수량-주산" xfId="303"/>
    <cellStyle name="1_total_10.24종합_남대천단위수량" xfId="304"/>
    <cellStyle name="1_total_10.24종합_단위수량" xfId="305"/>
    <cellStyle name="1_total_10.24종합_단위수량1" xfId="306"/>
    <cellStyle name="1_total_10.24종합_단위수량15" xfId="307"/>
    <cellStyle name="1_total_10.24종합_도곡단위수량" xfId="308"/>
    <cellStyle name="1_total_10.24종합_수량산출서-11.25" xfId="309"/>
    <cellStyle name="1_total_10.24종합_수량산출서-11.25_NEW단위수량-주산" xfId="310"/>
    <cellStyle name="1_total_10.24종합_수량산출서-11.25_남대천단위수량" xfId="311"/>
    <cellStyle name="1_total_10.24종합_수량산출서-11.25_단위수량" xfId="312"/>
    <cellStyle name="1_total_10.24종합_수량산출서-11.25_단위수량1" xfId="313"/>
    <cellStyle name="1_total_10.24종합_수량산출서-11.25_단위수량15" xfId="314"/>
    <cellStyle name="1_total_10.24종합_수량산출서-11.25_도곡단위수량" xfId="315"/>
    <cellStyle name="1_total_10.24종합_수량산출서-11.25_철거단위수량" xfId="316"/>
    <cellStyle name="1_total_10.24종합_수량산출서-11.25_철거수량" xfId="317"/>
    <cellStyle name="1_total_10.24종합_수량산출서-11.25_한수단위수량" xfId="318"/>
    <cellStyle name="1_total_10.24종합_수량산출서-1201" xfId="319"/>
    <cellStyle name="1_total_10.24종합_수량산출서-1201_NEW단위수량-주산" xfId="320"/>
    <cellStyle name="1_total_10.24종합_수량산출서-1201_남대천단위수량" xfId="321"/>
    <cellStyle name="1_total_10.24종합_수량산출서-1201_단위수량" xfId="322"/>
    <cellStyle name="1_total_10.24종합_수량산출서-1201_단위수량1" xfId="323"/>
    <cellStyle name="1_total_10.24종합_수량산출서-1201_단위수량15" xfId="324"/>
    <cellStyle name="1_total_10.24종합_수량산출서-1201_도곡단위수량" xfId="325"/>
    <cellStyle name="1_total_10.24종합_수량산출서-1201_철거단위수량" xfId="326"/>
    <cellStyle name="1_total_10.24종합_수량산출서-1201_철거수량" xfId="327"/>
    <cellStyle name="1_total_10.24종합_수량산출서-1201_한수단위수량" xfId="328"/>
    <cellStyle name="1_total_10.24종합_시설물단위수량" xfId="329"/>
    <cellStyle name="1_total_10.24종합_시설물단위수량1" xfId="330"/>
    <cellStyle name="1_total_10.24종합_시설물단위수량1_시설물단위수량" xfId="331"/>
    <cellStyle name="1_total_10.24종합_오창수량산출서" xfId="332"/>
    <cellStyle name="1_total_10.24종합_오창수량산출서_NEW단위수량-주산" xfId="333"/>
    <cellStyle name="1_total_10.24종합_오창수량산출서_남대천단위수량" xfId="334"/>
    <cellStyle name="1_total_10.24종합_오창수량산출서_단위수량" xfId="335"/>
    <cellStyle name="1_total_10.24종합_오창수량산출서_단위수량1" xfId="336"/>
    <cellStyle name="1_total_10.24종합_오창수량산출서_단위수량15" xfId="337"/>
    <cellStyle name="1_total_10.24종합_오창수량산출서_도곡단위수량" xfId="338"/>
    <cellStyle name="1_total_10.24종합_오창수량산출서_수량산출서-11.25" xfId="339"/>
    <cellStyle name="1_total_10.24종합_오창수량산출서_수량산출서-11.25_NEW단위수량-주산" xfId="340"/>
    <cellStyle name="1_total_10.24종합_오창수량산출서_수량산출서-11.25_남대천단위수량" xfId="341"/>
    <cellStyle name="1_total_10.24종합_오창수량산출서_수량산출서-11.25_단위수량" xfId="342"/>
    <cellStyle name="1_total_10.24종합_오창수량산출서_수량산출서-11.25_단위수량1" xfId="343"/>
    <cellStyle name="1_total_10.24종합_오창수량산출서_수량산출서-11.25_단위수량15" xfId="344"/>
    <cellStyle name="1_total_10.24종합_오창수량산출서_수량산출서-11.25_도곡단위수량" xfId="345"/>
    <cellStyle name="1_total_10.24종합_오창수량산출서_수량산출서-11.25_철거단위수량" xfId="346"/>
    <cellStyle name="1_total_10.24종합_오창수량산출서_수량산출서-11.25_철거수량" xfId="347"/>
    <cellStyle name="1_total_10.24종합_오창수량산출서_수량산출서-11.25_한수단위수량" xfId="348"/>
    <cellStyle name="1_total_10.24종합_오창수량산출서_수량산출서-1201" xfId="349"/>
    <cellStyle name="1_total_10.24종합_오창수량산출서_수량산출서-1201_NEW단위수량-주산" xfId="350"/>
    <cellStyle name="1_total_10.24종합_오창수량산출서_수량산출서-1201_남대천단위수량" xfId="351"/>
    <cellStyle name="1_total_10.24종합_오창수량산출서_수량산출서-1201_단위수량" xfId="352"/>
    <cellStyle name="1_total_10.24종합_오창수량산출서_수량산출서-1201_단위수량1" xfId="353"/>
    <cellStyle name="1_total_10.24종합_오창수량산출서_수량산출서-1201_단위수량15" xfId="354"/>
    <cellStyle name="1_total_10.24종합_오창수량산출서_수량산출서-1201_도곡단위수량" xfId="355"/>
    <cellStyle name="1_total_10.24종합_오창수량산출서_수량산출서-1201_철거단위수량" xfId="356"/>
    <cellStyle name="1_total_10.24종합_오창수량산출서_수량산출서-1201_철거수량" xfId="357"/>
    <cellStyle name="1_total_10.24종합_오창수량산출서_수량산출서-1201_한수단위수량" xfId="358"/>
    <cellStyle name="1_total_10.24종합_오창수량산출서_시설물단위수량" xfId="359"/>
    <cellStyle name="1_total_10.24종합_오창수량산출서_시설물단위수량1" xfId="360"/>
    <cellStyle name="1_total_10.24종합_오창수량산출서_시설물단위수량1_시설물단위수량" xfId="361"/>
    <cellStyle name="1_total_10.24종합_오창수량산출서_철거단위수량" xfId="362"/>
    <cellStyle name="1_total_10.24종합_오창수량산출서_철거수량" xfId="363"/>
    <cellStyle name="1_total_10.24종합_오창수량산출서_한수단위수량" xfId="364"/>
    <cellStyle name="1_total_10.24종합_철거단위수량" xfId="365"/>
    <cellStyle name="1_total_10.24종합_철거수량" xfId="366"/>
    <cellStyle name="1_total_10.24종합_한수단위수량" xfId="367"/>
    <cellStyle name="1_total_NEW단위수량" xfId="368"/>
    <cellStyle name="1_total_NEW단위수량-영동" xfId="369"/>
    <cellStyle name="1_total_NEW단위수량-주산" xfId="370"/>
    <cellStyle name="1_total_관로시설물" xfId="371"/>
    <cellStyle name="1_total_관로시설물_NEW단위수량-주산" xfId="372"/>
    <cellStyle name="1_total_관로시설물_남대천단위수량" xfId="373"/>
    <cellStyle name="1_total_관로시설물_단위수량" xfId="374"/>
    <cellStyle name="1_total_관로시설물_단위수량1" xfId="375"/>
    <cellStyle name="1_total_관로시설물_단위수량15" xfId="376"/>
    <cellStyle name="1_total_관로시설물_도곡단위수량" xfId="377"/>
    <cellStyle name="1_total_관로시설물_수량산출서-11.25" xfId="378"/>
    <cellStyle name="1_total_관로시설물_수량산출서-11.25_NEW단위수량-주산" xfId="379"/>
    <cellStyle name="1_total_관로시설물_수량산출서-11.25_남대천단위수량" xfId="380"/>
    <cellStyle name="1_total_관로시설물_수량산출서-11.25_단위수량" xfId="381"/>
    <cellStyle name="1_total_관로시설물_수량산출서-11.25_단위수량1" xfId="382"/>
    <cellStyle name="1_total_관로시설물_수량산출서-11.25_단위수량15" xfId="383"/>
    <cellStyle name="1_total_관로시설물_수량산출서-11.25_도곡단위수량" xfId="384"/>
    <cellStyle name="1_total_관로시설물_수량산출서-11.25_철거단위수량" xfId="385"/>
    <cellStyle name="1_total_관로시설물_수량산출서-11.25_철거수량" xfId="386"/>
    <cellStyle name="1_total_관로시설물_수량산출서-11.25_한수단위수량" xfId="387"/>
    <cellStyle name="1_total_관로시설물_수량산출서-1201" xfId="388"/>
    <cellStyle name="1_total_관로시설물_수량산출서-1201_NEW단위수량-주산" xfId="389"/>
    <cellStyle name="1_total_관로시설물_수량산출서-1201_남대천단위수량" xfId="390"/>
    <cellStyle name="1_total_관로시설물_수량산출서-1201_단위수량" xfId="391"/>
    <cellStyle name="1_total_관로시설물_수량산출서-1201_단위수량1" xfId="392"/>
    <cellStyle name="1_total_관로시설물_수량산출서-1201_단위수량15" xfId="393"/>
    <cellStyle name="1_total_관로시설물_수량산출서-1201_도곡단위수량" xfId="394"/>
    <cellStyle name="1_total_관로시설물_수량산출서-1201_철거단위수량" xfId="395"/>
    <cellStyle name="1_total_관로시설물_수량산출서-1201_철거수량" xfId="396"/>
    <cellStyle name="1_total_관로시설물_수량산출서-1201_한수단위수량" xfId="397"/>
    <cellStyle name="1_total_관로시설물_시설물단위수량" xfId="398"/>
    <cellStyle name="1_total_관로시설물_시설물단위수량1" xfId="399"/>
    <cellStyle name="1_total_관로시설물_시설물단위수량1_시설물단위수량" xfId="400"/>
    <cellStyle name="1_total_관로시설물_오창수량산출서" xfId="401"/>
    <cellStyle name="1_total_관로시설물_오창수량산출서_NEW단위수량-주산" xfId="402"/>
    <cellStyle name="1_total_관로시설물_오창수량산출서_남대천단위수량" xfId="403"/>
    <cellStyle name="1_total_관로시설물_오창수량산출서_단위수량" xfId="404"/>
    <cellStyle name="1_total_관로시설물_오창수량산출서_단위수량1" xfId="405"/>
    <cellStyle name="1_total_관로시설물_오창수량산출서_단위수량15" xfId="406"/>
    <cellStyle name="1_total_관로시설물_오창수량산출서_도곡단위수량" xfId="407"/>
    <cellStyle name="1_total_관로시설물_오창수량산출서_수량산출서-11.25" xfId="408"/>
    <cellStyle name="1_total_관로시설물_오창수량산출서_수량산출서-11.25_NEW단위수량-주산" xfId="409"/>
    <cellStyle name="1_total_관로시설물_오창수량산출서_수량산출서-11.25_남대천단위수량" xfId="410"/>
    <cellStyle name="1_total_관로시설물_오창수량산출서_수량산출서-11.25_단위수량" xfId="411"/>
    <cellStyle name="1_total_관로시설물_오창수량산출서_수량산출서-11.25_단위수량1" xfId="412"/>
    <cellStyle name="1_total_관로시설물_오창수량산출서_수량산출서-11.25_단위수량15" xfId="413"/>
    <cellStyle name="1_total_관로시설물_오창수량산출서_수량산출서-11.25_도곡단위수량" xfId="414"/>
    <cellStyle name="1_total_관로시설물_오창수량산출서_수량산출서-11.25_철거단위수량" xfId="415"/>
    <cellStyle name="1_total_관로시설물_오창수량산출서_수량산출서-11.25_철거수량" xfId="416"/>
    <cellStyle name="1_total_관로시설물_오창수량산출서_수량산출서-11.25_한수단위수량" xfId="417"/>
    <cellStyle name="1_total_관로시설물_오창수량산출서_수량산출서-1201" xfId="418"/>
    <cellStyle name="1_total_관로시설물_오창수량산출서_수량산출서-1201_NEW단위수량-주산" xfId="419"/>
    <cellStyle name="1_total_관로시설물_오창수량산출서_수량산출서-1201_남대천단위수량" xfId="420"/>
    <cellStyle name="1_total_관로시설물_오창수량산출서_수량산출서-1201_단위수량" xfId="421"/>
    <cellStyle name="1_total_관로시설물_오창수량산출서_수량산출서-1201_단위수량1" xfId="422"/>
    <cellStyle name="1_total_관로시설물_오창수량산출서_수량산출서-1201_단위수량15" xfId="423"/>
    <cellStyle name="1_total_관로시설물_오창수량산출서_수량산출서-1201_도곡단위수량" xfId="424"/>
    <cellStyle name="1_total_관로시설물_오창수량산출서_수량산출서-1201_철거단위수량" xfId="425"/>
    <cellStyle name="1_total_관로시설물_오창수량산출서_수량산출서-1201_철거수량" xfId="426"/>
    <cellStyle name="1_total_관로시설물_오창수량산출서_수량산출서-1201_한수단위수량" xfId="427"/>
    <cellStyle name="1_total_관로시설물_오창수량산출서_시설물단위수량" xfId="428"/>
    <cellStyle name="1_total_관로시설물_오창수량산출서_시설물단위수량1" xfId="429"/>
    <cellStyle name="1_total_관로시설물_오창수량산출서_시설물단위수량1_시설물단위수량" xfId="430"/>
    <cellStyle name="1_total_관로시설물_오창수량산출서_철거단위수량" xfId="431"/>
    <cellStyle name="1_total_관로시설물_오창수량산출서_철거수량" xfId="432"/>
    <cellStyle name="1_total_관로시설물_오창수량산출서_한수단위수량" xfId="433"/>
    <cellStyle name="1_total_관로시설물_철거단위수량" xfId="434"/>
    <cellStyle name="1_total_관로시설물_철거수량" xfId="435"/>
    <cellStyle name="1_total_관로시설물_한수단위수량" xfId="436"/>
    <cellStyle name="1_total_구로리총괄내역" xfId="437"/>
    <cellStyle name="1_total_구로리총괄내역_배밭계약내역" xfId="438"/>
    <cellStyle name="1_total_구로리총괄내역_배밭계약내역_순화동주상복합(조경)송부4" xfId="439"/>
    <cellStyle name="1_total_구로리총괄내역_설계내역서" xfId="440"/>
    <cellStyle name="1_total_구로리총괄내역_설계내역서_순화동주상복합(조경)송부4" xfId="441"/>
    <cellStyle name="1_total_구로리총괄내역_순화동주상복합(조경)송부4" xfId="442"/>
    <cellStyle name="1_total_구조물,조형물,수목보호" xfId="443"/>
    <cellStyle name="1_total_구조물,조형물,수목보호_NEW단위수량-주산" xfId="444"/>
    <cellStyle name="1_total_구조물,조형물,수목보호_남대천단위수량" xfId="445"/>
    <cellStyle name="1_total_구조물,조형물,수목보호_단위수량" xfId="446"/>
    <cellStyle name="1_total_구조물,조형물,수목보호_단위수량1" xfId="447"/>
    <cellStyle name="1_total_구조물,조형물,수목보호_단위수량15" xfId="448"/>
    <cellStyle name="1_total_구조물,조형물,수목보호_도곡단위수량" xfId="449"/>
    <cellStyle name="1_total_구조물,조형물,수목보호_수량산출서-11.25" xfId="450"/>
    <cellStyle name="1_total_구조물,조형물,수목보호_수량산출서-11.25_NEW단위수량-주산" xfId="451"/>
    <cellStyle name="1_total_구조물,조형물,수목보호_수량산출서-11.25_남대천단위수량" xfId="452"/>
    <cellStyle name="1_total_구조물,조형물,수목보호_수량산출서-11.25_단위수량" xfId="453"/>
    <cellStyle name="1_total_구조물,조형물,수목보호_수량산출서-11.25_단위수량1" xfId="454"/>
    <cellStyle name="1_total_구조물,조형물,수목보호_수량산출서-11.25_단위수량15" xfId="455"/>
    <cellStyle name="1_total_구조물,조형물,수목보호_수량산출서-11.25_도곡단위수량" xfId="456"/>
    <cellStyle name="1_total_구조물,조형물,수목보호_수량산출서-11.25_철거단위수량" xfId="457"/>
    <cellStyle name="1_total_구조물,조형물,수목보호_수량산출서-11.25_철거수량" xfId="458"/>
    <cellStyle name="1_total_구조물,조형물,수목보호_수량산출서-11.25_한수단위수량" xfId="459"/>
    <cellStyle name="1_total_구조물,조형물,수목보호_수량산출서-1201" xfId="460"/>
    <cellStyle name="1_total_구조물,조형물,수목보호_수량산출서-1201_NEW단위수량-주산" xfId="461"/>
    <cellStyle name="1_total_구조물,조형물,수목보호_수량산출서-1201_남대천단위수량" xfId="462"/>
    <cellStyle name="1_total_구조물,조형물,수목보호_수량산출서-1201_단위수량" xfId="463"/>
    <cellStyle name="1_total_구조물,조형물,수목보호_수량산출서-1201_단위수량1" xfId="464"/>
    <cellStyle name="1_total_구조물,조형물,수목보호_수량산출서-1201_단위수량15" xfId="465"/>
    <cellStyle name="1_total_구조물,조형물,수목보호_수량산출서-1201_도곡단위수량" xfId="466"/>
    <cellStyle name="1_total_구조물,조형물,수목보호_수량산출서-1201_철거단위수량" xfId="467"/>
    <cellStyle name="1_total_구조물,조형물,수목보호_수량산출서-1201_철거수량" xfId="468"/>
    <cellStyle name="1_total_구조물,조형물,수목보호_수량산출서-1201_한수단위수량" xfId="469"/>
    <cellStyle name="1_total_구조물,조형물,수목보호_시설물단위수량" xfId="470"/>
    <cellStyle name="1_total_구조물,조형물,수목보호_시설물단위수량1" xfId="471"/>
    <cellStyle name="1_total_구조물,조형물,수목보호_시설물단위수량1_시설물단위수량" xfId="472"/>
    <cellStyle name="1_total_구조물,조형물,수목보호_오창수량산출서" xfId="473"/>
    <cellStyle name="1_total_구조물,조형물,수목보호_오창수량산출서_NEW단위수량-주산" xfId="474"/>
    <cellStyle name="1_total_구조물,조형물,수목보호_오창수량산출서_남대천단위수량" xfId="475"/>
    <cellStyle name="1_total_구조물,조형물,수목보호_오창수량산출서_단위수량" xfId="476"/>
    <cellStyle name="1_total_구조물,조형물,수목보호_오창수량산출서_단위수량1" xfId="477"/>
    <cellStyle name="1_total_구조물,조형물,수목보호_오창수량산출서_단위수량15" xfId="478"/>
    <cellStyle name="1_total_구조물,조형물,수목보호_오창수량산출서_도곡단위수량" xfId="479"/>
    <cellStyle name="1_total_구조물,조형물,수목보호_오창수량산출서_수량산출서-11.25" xfId="480"/>
    <cellStyle name="1_total_구조물,조형물,수목보호_오창수량산출서_수량산출서-11.25_NEW단위수량-주산" xfId="481"/>
    <cellStyle name="1_total_구조물,조형물,수목보호_오창수량산출서_수량산출서-11.25_남대천단위수량" xfId="482"/>
    <cellStyle name="1_total_구조물,조형물,수목보호_오창수량산출서_수량산출서-11.25_단위수량" xfId="483"/>
    <cellStyle name="1_total_구조물,조형물,수목보호_오창수량산출서_수량산출서-11.25_단위수량1" xfId="484"/>
    <cellStyle name="1_total_구조물,조형물,수목보호_오창수량산출서_수량산출서-11.25_단위수량15" xfId="485"/>
    <cellStyle name="1_total_구조물,조형물,수목보호_오창수량산출서_수량산출서-11.25_도곡단위수량" xfId="486"/>
    <cellStyle name="1_total_구조물,조형물,수목보호_오창수량산출서_수량산출서-11.25_철거단위수량" xfId="487"/>
    <cellStyle name="1_total_구조물,조형물,수목보호_오창수량산출서_수량산출서-11.25_철거수량" xfId="488"/>
    <cellStyle name="1_total_구조물,조형물,수목보호_오창수량산출서_수량산출서-11.25_한수단위수량" xfId="489"/>
    <cellStyle name="1_total_구조물,조형물,수목보호_오창수량산출서_수량산출서-1201" xfId="490"/>
    <cellStyle name="1_total_구조물,조형물,수목보호_오창수량산출서_수량산출서-1201_NEW단위수량-주산" xfId="491"/>
    <cellStyle name="1_total_구조물,조형물,수목보호_오창수량산출서_수량산출서-1201_남대천단위수량" xfId="492"/>
    <cellStyle name="1_total_구조물,조형물,수목보호_오창수량산출서_수량산출서-1201_단위수량" xfId="493"/>
    <cellStyle name="1_total_구조물,조형물,수목보호_오창수량산출서_수량산출서-1201_단위수량1" xfId="494"/>
    <cellStyle name="1_total_구조물,조형물,수목보호_오창수량산출서_수량산출서-1201_단위수량15" xfId="495"/>
    <cellStyle name="1_total_구조물,조형물,수목보호_오창수량산출서_수량산출서-1201_도곡단위수량" xfId="496"/>
    <cellStyle name="1_total_구조물,조형물,수목보호_오창수량산출서_수량산출서-1201_철거단위수량" xfId="497"/>
    <cellStyle name="1_total_구조물,조형물,수목보호_오창수량산출서_수량산출서-1201_철거수량" xfId="498"/>
    <cellStyle name="1_total_구조물,조형물,수목보호_오창수량산출서_수량산출서-1201_한수단위수량" xfId="499"/>
    <cellStyle name="1_total_구조물,조형물,수목보호_오창수량산출서_시설물단위수량" xfId="500"/>
    <cellStyle name="1_total_구조물,조형물,수목보호_오창수량산출서_시설물단위수량1" xfId="501"/>
    <cellStyle name="1_total_구조물,조형물,수목보호_오창수량산출서_시설물단위수량1_시설물단위수량" xfId="502"/>
    <cellStyle name="1_total_구조물,조형물,수목보호_오창수량산출서_철거단위수량" xfId="503"/>
    <cellStyle name="1_total_구조물,조형물,수목보호_오창수량산출서_철거수량" xfId="504"/>
    <cellStyle name="1_total_구조물,조형물,수목보호_오창수량산출서_한수단위수량" xfId="505"/>
    <cellStyle name="1_total_구조물,조형물,수목보호_철거단위수량" xfId="506"/>
    <cellStyle name="1_total_구조물,조형물,수목보호_철거수량" xfId="507"/>
    <cellStyle name="1_total_구조물,조형물,수목보호_한수단위수량" xfId="508"/>
    <cellStyle name="1_total_남대천단위수량" xfId="509"/>
    <cellStyle name="1_total_단위1" xfId="510"/>
    <cellStyle name="1_total_단위수량" xfId="511"/>
    <cellStyle name="1_total_단위수량1" xfId="512"/>
    <cellStyle name="1_total_단위수량15" xfId="513"/>
    <cellStyle name="1_total_단위수량산출" xfId="514"/>
    <cellStyle name="1_total_단위수량산출_NEW단위수량-주산" xfId="515"/>
    <cellStyle name="1_total_단위수량산출_남대천단위수량" xfId="516"/>
    <cellStyle name="1_total_단위수량산출_단위수량" xfId="517"/>
    <cellStyle name="1_total_단위수량산출_단위수량1" xfId="518"/>
    <cellStyle name="1_total_단위수량산출_단위수량15" xfId="519"/>
    <cellStyle name="1_total_단위수량산출_도곡단위수량" xfId="520"/>
    <cellStyle name="1_total_단위수량산출_수량산출서-11.25" xfId="521"/>
    <cellStyle name="1_total_단위수량산출_수량산출서-11.25_NEW단위수량-주산" xfId="522"/>
    <cellStyle name="1_total_단위수량산출_수량산출서-11.25_남대천단위수량" xfId="523"/>
    <cellStyle name="1_total_단위수량산출_수량산출서-11.25_단위수량" xfId="524"/>
    <cellStyle name="1_total_단위수량산출_수량산출서-11.25_단위수량1" xfId="525"/>
    <cellStyle name="1_total_단위수량산출_수량산출서-11.25_단위수량15" xfId="526"/>
    <cellStyle name="1_total_단위수량산출_수량산출서-11.25_도곡단위수량" xfId="527"/>
    <cellStyle name="1_total_단위수량산출_수량산출서-11.25_철거단위수량" xfId="528"/>
    <cellStyle name="1_total_단위수량산출_수량산출서-11.25_철거수량" xfId="529"/>
    <cellStyle name="1_total_단위수량산출_수량산출서-11.25_한수단위수량" xfId="530"/>
    <cellStyle name="1_total_단위수량산출_수량산출서-1201" xfId="531"/>
    <cellStyle name="1_total_단위수량산출_수량산출서-1201_NEW단위수량-주산" xfId="532"/>
    <cellStyle name="1_total_단위수량산출_수량산출서-1201_남대천단위수량" xfId="533"/>
    <cellStyle name="1_total_단위수량산출_수량산출서-1201_단위수량" xfId="534"/>
    <cellStyle name="1_total_단위수량산출_수량산출서-1201_단위수량1" xfId="535"/>
    <cellStyle name="1_total_단위수량산출_수량산출서-1201_단위수량15" xfId="536"/>
    <cellStyle name="1_total_단위수량산출_수량산출서-1201_도곡단위수량" xfId="537"/>
    <cellStyle name="1_total_단위수량산출_수량산출서-1201_철거단위수량" xfId="538"/>
    <cellStyle name="1_total_단위수량산출_수량산출서-1201_철거수량" xfId="539"/>
    <cellStyle name="1_total_단위수량산출_수량산출서-1201_한수단위수량" xfId="540"/>
    <cellStyle name="1_total_단위수량산출_시설물단위수량" xfId="541"/>
    <cellStyle name="1_total_단위수량산출_시설물단위수량1" xfId="542"/>
    <cellStyle name="1_total_단위수량산출_시설물단위수량1_시설물단위수량" xfId="543"/>
    <cellStyle name="1_total_단위수량산출_오창수량산출서" xfId="544"/>
    <cellStyle name="1_total_단위수량산출_오창수량산출서_NEW단위수량-주산" xfId="545"/>
    <cellStyle name="1_total_단위수량산출_오창수량산출서_남대천단위수량" xfId="546"/>
    <cellStyle name="1_total_단위수량산출_오창수량산출서_단위수량" xfId="547"/>
    <cellStyle name="1_total_단위수량산출_오창수량산출서_단위수량1" xfId="548"/>
    <cellStyle name="1_total_단위수량산출_오창수량산출서_단위수량15" xfId="549"/>
    <cellStyle name="1_total_단위수량산출_오창수량산출서_도곡단위수량" xfId="550"/>
    <cellStyle name="1_total_단위수량산출_오창수량산출서_수량산출서-11.25" xfId="551"/>
    <cellStyle name="1_total_단위수량산출_오창수량산출서_수량산출서-11.25_NEW단위수량-주산" xfId="552"/>
    <cellStyle name="1_total_단위수량산출_오창수량산출서_수량산출서-11.25_남대천단위수량" xfId="553"/>
    <cellStyle name="1_total_단위수량산출_오창수량산출서_수량산출서-11.25_단위수량" xfId="554"/>
    <cellStyle name="1_total_단위수량산출_오창수량산출서_수량산출서-11.25_단위수량1" xfId="555"/>
    <cellStyle name="1_total_단위수량산출_오창수량산출서_수량산출서-11.25_단위수량15" xfId="556"/>
    <cellStyle name="1_total_단위수량산출_오창수량산출서_수량산출서-11.25_도곡단위수량" xfId="557"/>
    <cellStyle name="1_total_단위수량산출_오창수량산출서_수량산출서-11.25_철거단위수량" xfId="558"/>
    <cellStyle name="1_total_단위수량산출_오창수량산출서_수량산출서-11.25_철거수량" xfId="559"/>
    <cellStyle name="1_total_단위수량산출_오창수량산출서_수량산출서-11.25_한수단위수량" xfId="560"/>
    <cellStyle name="1_total_단위수량산출_오창수량산출서_수량산출서-1201" xfId="561"/>
    <cellStyle name="1_total_단위수량산출_오창수량산출서_수량산출서-1201_NEW단위수량-주산" xfId="562"/>
    <cellStyle name="1_total_단위수량산출_오창수량산출서_수량산출서-1201_남대천단위수량" xfId="563"/>
    <cellStyle name="1_total_단위수량산출_오창수량산출서_수량산출서-1201_단위수량" xfId="564"/>
    <cellStyle name="1_total_단위수량산출_오창수량산출서_수량산출서-1201_단위수량1" xfId="565"/>
    <cellStyle name="1_total_단위수량산출_오창수량산출서_수량산출서-1201_단위수량15" xfId="566"/>
    <cellStyle name="1_total_단위수량산출_오창수량산출서_수량산출서-1201_도곡단위수량" xfId="567"/>
    <cellStyle name="1_total_단위수량산출_오창수량산출서_수량산출서-1201_철거단위수량" xfId="568"/>
    <cellStyle name="1_total_단위수량산출_오창수량산출서_수량산출서-1201_철거수량" xfId="569"/>
    <cellStyle name="1_total_단위수량산출_오창수량산출서_수량산출서-1201_한수단위수량" xfId="570"/>
    <cellStyle name="1_total_단위수량산출_오창수량산출서_시설물단위수량" xfId="571"/>
    <cellStyle name="1_total_단위수량산출_오창수량산출서_시설물단위수량1" xfId="572"/>
    <cellStyle name="1_total_단위수량산출_오창수량산출서_시설물단위수량1_시설물단위수량" xfId="573"/>
    <cellStyle name="1_total_단위수량산출_오창수량산출서_철거단위수량" xfId="574"/>
    <cellStyle name="1_total_단위수량산출_오창수량산출서_철거수량" xfId="575"/>
    <cellStyle name="1_total_단위수량산출_오창수량산출서_한수단위수량" xfId="576"/>
    <cellStyle name="1_total_단위수량산출_용평단위수량" xfId="577"/>
    <cellStyle name="1_total_단위수량산출_철거단위수량" xfId="578"/>
    <cellStyle name="1_total_단위수량산출_철거수량" xfId="579"/>
    <cellStyle name="1_total_단위수량산출_한수단위수량" xfId="580"/>
    <cellStyle name="1_total_단위수량산출1" xfId="581"/>
    <cellStyle name="1_total_단위수량산출-1" xfId="582"/>
    <cellStyle name="1_total_단위수량산출1_1" xfId="583"/>
    <cellStyle name="1_total_단위수량산출1_NEW단위수량-주산" xfId="584"/>
    <cellStyle name="1_total_단위수량산출-1_NEW단위수량-주산" xfId="585"/>
    <cellStyle name="1_total_단위수량산출1_남대천단위수량" xfId="586"/>
    <cellStyle name="1_total_단위수량산출-1_남대천단위수량" xfId="587"/>
    <cellStyle name="1_total_단위수량산출1_단위수량" xfId="588"/>
    <cellStyle name="1_total_단위수량산출-1_단위수량" xfId="589"/>
    <cellStyle name="1_total_단위수량산출1_단위수량1" xfId="590"/>
    <cellStyle name="1_total_단위수량산출-1_단위수량1" xfId="591"/>
    <cellStyle name="1_total_단위수량산출1_단위수량15" xfId="592"/>
    <cellStyle name="1_total_단위수량산출-1_단위수량15" xfId="593"/>
    <cellStyle name="1_total_단위수량산출1_도곡단위수량" xfId="594"/>
    <cellStyle name="1_total_단위수량산출-1_도곡단위수량" xfId="595"/>
    <cellStyle name="1_total_단위수량산출1_수량산출서-11.25" xfId="596"/>
    <cellStyle name="1_total_단위수량산출-1_수량산출서-11.25" xfId="597"/>
    <cellStyle name="1_total_단위수량산출1_수량산출서-11.25_NEW단위수량-주산" xfId="598"/>
    <cellStyle name="1_total_단위수량산출-1_수량산출서-11.25_NEW단위수량-주산" xfId="599"/>
    <cellStyle name="1_total_단위수량산출1_수량산출서-11.25_남대천단위수량" xfId="600"/>
    <cellStyle name="1_total_단위수량산출-1_수량산출서-11.25_남대천단위수량" xfId="601"/>
    <cellStyle name="1_total_단위수량산출1_수량산출서-11.25_단위수량" xfId="602"/>
    <cellStyle name="1_total_단위수량산출-1_수량산출서-11.25_단위수량" xfId="603"/>
    <cellStyle name="1_total_단위수량산출1_수량산출서-11.25_단위수량1" xfId="604"/>
    <cellStyle name="1_total_단위수량산출-1_수량산출서-11.25_단위수량1" xfId="605"/>
    <cellStyle name="1_total_단위수량산출1_수량산출서-11.25_단위수량15" xfId="606"/>
    <cellStyle name="1_total_단위수량산출-1_수량산출서-11.25_단위수량15" xfId="607"/>
    <cellStyle name="1_total_단위수량산출1_수량산출서-11.25_도곡단위수량" xfId="608"/>
    <cellStyle name="1_total_단위수량산출-1_수량산출서-11.25_도곡단위수량" xfId="609"/>
    <cellStyle name="1_total_단위수량산출1_수량산출서-11.25_철거단위수량" xfId="610"/>
    <cellStyle name="1_total_단위수량산출-1_수량산출서-11.25_철거단위수량" xfId="611"/>
    <cellStyle name="1_total_단위수량산출1_수량산출서-11.25_철거수량" xfId="612"/>
    <cellStyle name="1_total_단위수량산출-1_수량산출서-11.25_철거수량" xfId="613"/>
    <cellStyle name="1_total_단위수량산출1_수량산출서-11.25_한수단위수량" xfId="614"/>
    <cellStyle name="1_total_단위수량산출-1_수량산출서-11.25_한수단위수량" xfId="615"/>
    <cellStyle name="1_total_단위수량산출1_수량산출서-1201" xfId="616"/>
    <cellStyle name="1_total_단위수량산출-1_수량산출서-1201" xfId="617"/>
    <cellStyle name="1_total_단위수량산출1_수량산출서-1201_NEW단위수량-주산" xfId="618"/>
    <cellStyle name="1_total_단위수량산출-1_수량산출서-1201_NEW단위수량-주산" xfId="619"/>
    <cellStyle name="1_total_단위수량산출1_수량산출서-1201_남대천단위수량" xfId="620"/>
    <cellStyle name="1_total_단위수량산출-1_수량산출서-1201_남대천단위수량" xfId="621"/>
    <cellStyle name="1_total_단위수량산출1_수량산출서-1201_단위수량" xfId="622"/>
    <cellStyle name="1_total_단위수량산출-1_수량산출서-1201_단위수량" xfId="623"/>
    <cellStyle name="1_total_단위수량산출1_수량산출서-1201_단위수량1" xfId="624"/>
    <cellStyle name="1_total_단위수량산출-1_수량산출서-1201_단위수량1" xfId="625"/>
    <cellStyle name="1_total_단위수량산출1_수량산출서-1201_단위수량15" xfId="626"/>
    <cellStyle name="1_total_단위수량산출-1_수량산출서-1201_단위수량15" xfId="627"/>
    <cellStyle name="1_total_단위수량산출1_수량산출서-1201_도곡단위수량" xfId="628"/>
    <cellStyle name="1_total_단위수량산출-1_수량산출서-1201_도곡단위수량" xfId="629"/>
    <cellStyle name="1_total_단위수량산출1_수량산출서-1201_철거단위수량" xfId="630"/>
    <cellStyle name="1_total_단위수량산출-1_수량산출서-1201_철거단위수량" xfId="631"/>
    <cellStyle name="1_total_단위수량산출1_수량산출서-1201_철거수량" xfId="632"/>
    <cellStyle name="1_total_단위수량산출-1_수량산출서-1201_철거수량" xfId="633"/>
    <cellStyle name="1_total_단위수량산출1_수량산출서-1201_한수단위수량" xfId="634"/>
    <cellStyle name="1_total_단위수량산출-1_수량산출서-1201_한수단위수량" xfId="635"/>
    <cellStyle name="1_total_단위수량산출1_시설물단위수량" xfId="636"/>
    <cellStyle name="1_total_단위수량산출-1_시설물단위수량" xfId="637"/>
    <cellStyle name="1_total_단위수량산출1_시설물단위수량1" xfId="638"/>
    <cellStyle name="1_total_단위수량산출-1_시설물단위수량1" xfId="639"/>
    <cellStyle name="1_total_단위수량산출1_시설물단위수량1_시설물단위수량" xfId="640"/>
    <cellStyle name="1_total_단위수량산출-1_시설물단위수량1_시설물단위수량" xfId="641"/>
    <cellStyle name="1_total_단위수량산출1_오창수량산출서" xfId="642"/>
    <cellStyle name="1_total_단위수량산출-1_오창수량산출서" xfId="643"/>
    <cellStyle name="1_total_단위수량산출1_오창수량산출서_NEW단위수량-주산" xfId="644"/>
    <cellStyle name="1_total_단위수량산출-1_오창수량산출서_NEW단위수량-주산" xfId="645"/>
    <cellStyle name="1_total_단위수량산출1_오창수량산출서_남대천단위수량" xfId="646"/>
    <cellStyle name="1_total_단위수량산출-1_오창수량산출서_남대천단위수량" xfId="647"/>
    <cellStyle name="1_total_단위수량산출1_오창수량산출서_단위수량" xfId="648"/>
    <cellStyle name="1_total_단위수량산출-1_오창수량산출서_단위수량" xfId="649"/>
    <cellStyle name="1_total_단위수량산출1_오창수량산출서_단위수량1" xfId="650"/>
    <cellStyle name="1_total_단위수량산출-1_오창수량산출서_단위수량1" xfId="651"/>
    <cellStyle name="1_total_단위수량산출1_오창수량산출서_단위수량15" xfId="652"/>
    <cellStyle name="1_total_단위수량산출-1_오창수량산출서_단위수량15" xfId="653"/>
    <cellStyle name="1_total_단위수량산출1_오창수량산출서_도곡단위수량" xfId="654"/>
    <cellStyle name="1_total_단위수량산출-1_오창수량산출서_도곡단위수량" xfId="655"/>
    <cellStyle name="1_total_단위수량산출1_오창수량산출서_수량산출서-11.25" xfId="656"/>
    <cellStyle name="1_total_단위수량산출-1_오창수량산출서_수량산출서-11.25" xfId="657"/>
    <cellStyle name="1_total_단위수량산출1_오창수량산출서_수량산출서-11.25_NEW단위수량-주산" xfId="658"/>
    <cellStyle name="1_total_단위수량산출-1_오창수량산출서_수량산출서-11.25_NEW단위수량-주산" xfId="659"/>
    <cellStyle name="1_total_단위수량산출1_오창수량산출서_수량산출서-11.25_남대천단위수량" xfId="660"/>
    <cellStyle name="1_total_단위수량산출-1_오창수량산출서_수량산출서-11.25_남대천단위수량" xfId="661"/>
    <cellStyle name="1_total_단위수량산출1_오창수량산출서_수량산출서-11.25_단위수량" xfId="662"/>
    <cellStyle name="1_total_단위수량산출-1_오창수량산출서_수량산출서-11.25_단위수량" xfId="663"/>
    <cellStyle name="1_total_단위수량산출1_오창수량산출서_수량산출서-11.25_단위수량1" xfId="664"/>
    <cellStyle name="1_total_단위수량산출-1_오창수량산출서_수량산출서-11.25_단위수량1" xfId="665"/>
    <cellStyle name="1_total_단위수량산출1_오창수량산출서_수량산출서-11.25_단위수량15" xfId="666"/>
    <cellStyle name="1_total_단위수량산출-1_오창수량산출서_수량산출서-11.25_단위수량15" xfId="667"/>
    <cellStyle name="1_total_단위수량산출1_오창수량산출서_수량산출서-11.25_도곡단위수량" xfId="668"/>
    <cellStyle name="1_total_단위수량산출-1_오창수량산출서_수량산출서-11.25_도곡단위수량" xfId="669"/>
    <cellStyle name="1_total_단위수량산출1_오창수량산출서_수량산출서-11.25_철거단위수량" xfId="670"/>
    <cellStyle name="1_total_단위수량산출-1_오창수량산출서_수량산출서-11.25_철거단위수량" xfId="671"/>
    <cellStyle name="1_total_단위수량산출1_오창수량산출서_수량산출서-11.25_철거수량" xfId="672"/>
    <cellStyle name="1_total_단위수량산출-1_오창수량산출서_수량산출서-11.25_철거수량" xfId="673"/>
    <cellStyle name="1_total_단위수량산출1_오창수량산출서_수량산출서-11.25_한수단위수량" xfId="674"/>
    <cellStyle name="1_total_단위수량산출-1_오창수량산출서_수량산출서-11.25_한수단위수량" xfId="675"/>
    <cellStyle name="1_total_단위수량산출1_오창수량산출서_수량산출서-1201" xfId="676"/>
    <cellStyle name="1_total_단위수량산출-1_오창수량산출서_수량산출서-1201" xfId="677"/>
    <cellStyle name="1_total_단위수량산출1_오창수량산출서_수량산출서-1201_NEW단위수량-주산" xfId="678"/>
    <cellStyle name="1_total_단위수량산출-1_오창수량산출서_수량산출서-1201_NEW단위수량-주산" xfId="679"/>
    <cellStyle name="1_total_단위수량산출1_오창수량산출서_수량산출서-1201_남대천단위수량" xfId="680"/>
    <cellStyle name="1_total_단위수량산출-1_오창수량산출서_수량산출서-1201_남대천단위수량" xfId="681"/>
    <cellStyle name="1_total_단위수량산출1_오창수량산출서_수량산출서-1201_단위수량" xfId="682"/>
    <cellStyle name="1_total_단위수량산출-1_오창수량산출서_수량산출서-1201_단위수량" xfId="683"/>
    <cellStyle name="1_total_단위수량산출1_오창수량산출서_수량산출서-1201_단위수량1" xfId="684"/>
    <cellStyle name="1_total_단위수량산출-1_오창수량산출서_수량산출서-1201_단위수량1" xfId="685"/>
    <cellStyle name="1_total_단위수량산출1_오창수량산출서_수량산출서-1201_단위수량15" xfId="686"/>
    <cellStyle name="1_total_단위수량산출-1_오창수량산출서_수량산출서-1201_단위수량15" xfId="687"/>
    <cellStyle name="1_total_단위수량산출1_오창수량산출서_수량산출서-1201_도곡단위수량" xfId="688"/>
    <cellStyle name="1_total_단위수량산출-1_오창수량산출서_수량산출서-1201_도곡단위수량" xfId="689"/>
    <cellStyle name="1_total_단위수량산출1_오창수량산출서_수량산출서-1201_철거단위수량" xfId="690"/>
    <cellStyle name="1_total_단위수량산출-1_오창수량산출서_수량산출서-1201_철거단위수량" xfId="691"/>
    <cellStyle name="1_total_단위수량산출1_오창수량산출서_수량산출서-1201_철거수량" xfId="692"/>
    <cellStyle name="1_total_단위수량산출-1_오창수량산출서_수량산출서-1201_철거수량" xfId="693"/>
    <cellStyle name="1_total_단위수량산출1_오창수량산출서_수량산출서-1201_한수단위수량" xfId="694"/>
    <cellStyle name="1_total_단위수량산출-1_오창수량산출서_수량산출서-1201_한수단위수량" xfId="695"/>
    <cellStyle name="1_total_단위수량산출1_오창수량산출서_시설물단위수량" xfId="696"/>
    <cellStyle name="1_total_단위수량산출-1_오창수량산출서_시설물단위수량" xfId="697"/>
    <cellStyle name="1_total_단위수량산출1_오창수량산출서_시설물단위수량1" xfId="698"/>
    <cellStyle name="1_total_단위수량산출-1_오창수량산출서_시설물단위수량1" xfId="699"/>
    <cellStyle name="1_total_단위수량산출1_오창수량산출서_시설물단위수량1_시설물단위수량" xfId="700"/>
    <cellStyle name="1_total_단위수량산출-1_오창수량산출서_시설물단위수량1_시설물단위수량" xfId="701"/>
    <cellStyle name="1_total_단위수량산출1_오창수량산출서_철거단위수량" xfId="702"/>
    <cellStyle name="1_total_단위수량산출-1_오창수량산출서_철거단위수량" xfId="703"/>
    <cellStyle name="1_total_단위수량산출1_오창수량산출서_철거수량" xfId="704"/>
    <cellStyle name="1_total_단위수량산출-1_오창수량산출서_철거수량" xfId="705"/>
    <cellStyle name="1_total_단위수량산출1_오창수량산출서_한수단위수량" xfId="706"/>
    <cellStyle name="1_total_단위수량산출-1_오창수량산출서_한수단위수량" xfId="707"/>
    <cellStyle name="1_total_단위수량산출1_용평단위수량" xfId="708"/>
    <cellStyle name="1_total_단위수량산출-1_용평단위수량" xfId="709"/>
    <cellStyle name="1_total_단위수량산출1_철거단위수량" xfId="710"/>
    <cellStyle name="1_total_단위수량산출-1_철거단위수량" xfId="711"/>
    <cellStyle name="1_total_단위수량산출1_철거수량" xfId="712"/>
    <cellStyle name="1_total_단위수량산출-1_철거수량" xfId="713"/>
    <cellStyle name="1_total_단위수량산출1_한수단위수량" xfId="714"/>
    <cellStyle name="1_total_단위수량산출-1_한수단위수량" xfId="715"/>
    <cellStyle name="1_total_단위수량산출2" xfId="716"/>
    <cellStyle name="1_total_단위수량산출2_NEW단위수량-주산" xfId="717"/>
    <cellStyle name="1_total_단위수량산출2_남대천단위수량" xfId="718"/>
    <cellStyle name="1_total_단위수량산출2_단위수량" xfId="719"/>
    <cellStyle name="1_total_단위수량산출2_단위수량1" xfId="720"/>
    <cellStyle name="1_total_단위수량산출2_단위수량15" xfId="721"/>
    <cellStyle name="1_total_단위수량산출2_도곡단위수량" xfId="722"/>
    <cellStyle name="1_total_단위수량산출2_수량산출서-11.25" xfId="723"/>
    <cellStyle name="1_total_단위수량산출2_수량산출서-11.25_NEW단위수량-주산" xfId="724"/>
    <cellStyle name="1_total_단위수량산출2_수량산출서-11.25_남대천단위수량" xfId="725"/>
    <cellStyle name="1_total_단위수량산출2_수량산출서-11.25_단위수량" xfId="726"/>
    <cellStyle name="1_total_단위수량산출2_수량산출서-11.25_단위수량1" xfId="727"/>
    <cellStyle name="1_total_단위수량산출2_수량산출서-11.25_단위수량15" xfId="728"/>
    <cellStyle name="1_total_단위수량산출2_수량산출서-11.25_도곡단위수량" xfId="729"/>
    <cellStyle name="1_total_단위수량산출2_수량산출서-11.25_철거단위수량" xfId="730"/>
    <cellStyle name="1_total_단위수량산출2_수량산출서-11.25_철거수량" xfId="731"/>
    <cellStyle name="1_total_단위수량산출2_수량산출서-11.25_한수단위수량" xfId="732"/>
    <cellStyle name="1_total_단위수량산출2_수량산출서-1201" xfId="733"/>
    <cellStyle name="1_total_단위수량산출2_수량산출서-1201_NEW단위수량-주산" xfId="734"/>
    <cellStyle name="1_total_단위수량산출2_수량산출서-1201_남대천단위수량" xfId="735"/>
    <cellStyle name="1_total_단위수량산출2_수량산출서-1201_단위수량" xfId="736"/>
    <cellStyle name="1_total_단위수량산출2_수량산출서-1201_단위수량1" xfId="737"/>
    <cellStyle name="1_total_단위수량산출2_수량산출서-1201_단위수량15" xfId="738"/>
    <cellStyle name="1_total_단위수량산출2_수량산출서-1201_도곡단위수량" xfId="739"/>
    <cellStyle name="1_total_단위수량산출2_수량산출서-1201_철거단위수량" xfId="740"/>
    <cellStyle name="1_total_단위수량산출2_수량산출서-1201_철거수량" xfId="741"/>
    <cellStyle name="1_total_단위수량산출2_수량산출서-1201_한수단위수량" xfId="742"/>
    <cellStyle name="1_total_단위수량산출2_시설물단위수량" xfId="743"/>
    <cellStyle name="1_total_단위수량산출2_시설물단위수량1" xfId="744"/>
    <cellStyle name="1_total_단위수량산출2_시설물단위수량1_시설물단위수량" xfId="745"/>
    <cellStyle name="1_total_단위수량산출2_오창수량산출서" xfId="746"/>
    <cellStyle name="1_total_단위수량산출2_오창수량산출서_NEW단위수량-주산" xfId="747"/>
    <cellStyle name="1_total_단위수량산출2_오창수량산출서_남대천단위수량" xfId="748"/>
    <cellStyle name="1_total_단위수량산출2_오창수량산출서_단위수량" xfId="749"/>
    <cellStyle name="1_total_단위수량산출2_오창수량산출서_단위수량1" xfId="750"/>
    <cellStyle name="1_total_단위수량산출2_오창수량산출서_단위수량15" xfId="751"/>
    <cellStyle name="1_total_단위수량산출2_오창수량산출서_도곡단위수량" xfId="752"/>
    <cellStyle name="1_total_단위수량산출2_오창수량산출서_수량산출서-11.25" xfId="753"/>
    <cellStyle name="1_total_단위수량산출2_오창수량산출서_수량산출서-11.25_NEW단위수량-주산" xfId="754"/>
    <cellStyle name="1_total_단위수량산출2_오창수량산출서_수량산출서-11.25_남대천단위수량" xfId="755"/>
    <cellStyle name="1_total_단위수량산출2_오창수량산출서_수량산출서-11.25_단위수량" xfId="756"/>
    <cellStyle name="1_total_단위수량산출2_오창수량산출서_수량산출서-11.25_단위수량1" xfId="757"/>
    <cellStyle name="1_total_단위수량산출2_오창수량산출서_수량산출서-11.25_단위수량15" xfId="758"/>
    <cellStyle name="1_total_단위수량산출2_오창수량산출서_수량산출서-11.25_도곡단위수량" xfId="759"/>
    <cellStyle name="1_total_단위수량산출2_오창수량산출서_수량산출서-11.25_철거단위수량" xfId="760"/>
    <cellStyle name="1_total_단위수량산출2_오창수량산출서_수량산출서-11.25_철거수량" xfId="761"/>
    <cellStyle name="1_total_단위수량산출2_오창수량산출서_수량산출서-11.25_한수단위수량" xfId="762"/>
    <cellStyle name="1_total_단위수량산출2_오창수량산출서_수량산출서-1201" xfId="763"/>
    <cellStyle name="1_total_단위수량산출2_오창수량산출서_수량산출서-1201_NEW단위수량-주산" xfId="764"/>
    <cellStyle name="1_total_단위수량산출2_오창수량산출서_수량산출서-1201_남대천단위수량" xfId="765"/>
    <cellStyle name="1_total_단위수량산출2_오창수량산출서_수량산출서-1201_단위수량" xfId="766"/>
    <cellStyle name="1_total_단위수량산출2_오창수량산출서_수량산출서-1201_단위수량1" xfId="767"/>
    <cellStyle name="1_total_단위수량산출2_오창수량산출서_수량산출서-1201_단위수량15" xfId="768"/>
    <cellStyle name="1_total_단위수량산출2_오창수량산출서_수량산출서-1201_도곡단위수량" xfId="769"/>
    <cellStyle name="1_total_단위수량산출2_오창수량산출서_수량산출서-1201_철거단위수량" xfId="770"/>
    <cellStyle name="1_total_단위수량산출2_오창수량산출서_수량산출서-1201_철거수량" xfId="771"/>
    <cellStyle name="1_total_단위수량산출2_오창수량산출서_수량산출서-1201_한수단위수량" xfId="772"/>
    <cellStyle name="1_total_단위수량산출2_오창수량산출서_시설물단위수량" xfId="773"/>
    <cellStyle name="1_total_단위수량산출2_오창수량산출서_시설물단위수량1" xfId="774"/>
    <cellStyle name="1_total_단위수량산출2_오창수량산출서_시설물단위수량1_시설물단위수량" xfId="775"/>
    <cellStyle name="1_total_단위수량산출2_오창수량산출서_철거단위수량" xfId="776"/>
    <cellStyle name="1_total_단위수량산출2_오창수량산출서_철거수량" xfId="777"/>
    <cellStyle name="1_total_단위수량산출2_오창수량산출서_한수단위수량" xfId="778"/>
    <cellStyle name="1_total_단위수량산출2_철거단위수량" xfId="779"/>
    <cellStyle name="1_total_단위수량산출2_철거수량" xfId="780"/>
    <cellStyle name="1_total_단위수량산출2_한수단위수량" xfId="781"/>
    <cellStyle name="1_total_단위수량산출-개군" xfId="782"/>
    <cellStyle name="1_total_도곡단위수량" xfId="783"/>
    <cellStyle name="1_total_배밭계약내역" xfId="784"/>
    <cellStyle name="1_total_배밭계약내역_순화동주상복합(조경)송부4" xfId="785"/>
    <cellStyle name="1_total_설계내역서" xfId="786"/>
    <cellStyle name="1_total_설계내역서_순화동주상복합(조경)송부4" xfId="787"/>
    <cellStyle name="1_total_수량산출서-11.25" xfId="788"/>
    <cellStyle name="1_total_수량산출서-11.25_NEW단위수량-주산" xfId="789"/>
    <cellStyle name="1_total_수량산출서-11.25_남대천단위수량" xfId="790"/>
    <cellStyle name="1_total_수량산출서-11.25_단위수량" xfId="791"/>
    <cellStyle name="1_total_수량산출서-11.25_단위수량1" xfId="792"/>
    <cellStyle name="1_total_수량산출서-11.25_단위수량15" xfId="793"/>
    <cellStyle name="1_total_수량산출서-11.25_도곡단위수량" xfId="794"/>
    <cellStyle name="1_total_수량산출서-11.25_철거단위수량" xfId="795"/>
    <cellStyle name="1_total_수량산출서-11.25_철거수량" xfId="796"/>
    <cellStyle name="1_total_수량산출서-11.25_한수단위수량" xfId="797"/>
    <cellStyle name="1_total_수량산출서-1201" xfId="798"/>
    <cellStyle name="1_total_수량산출서-1201_NEW단위수량-주산" xfId="799"/>
    <cellStyle name="1_total_수량산출서-1201_남대천단위수량" xfId="800"/>
    <cellStyle name="1_total_수량산출서-1201_단위수량" xfId="801"/>
    <cellStyle name="1_total_수량산출서-1201_단위수량1" xfId="802"/>
    <cellStyle name="1_total_수량산출서-1201_단위수량15" xfId="803"/>
    <cellStyle name="1_total_수량산출서-1201_도곡단위수량" xfId="804"/>
    <cellStyle name="1_total_수량산출서-1201_철거단위수량" xfId="805"/>
    <cellStyle name="1_total_수량산출서-1201_철거수량" xfId="806"/>
    <cellStyle name="1_total_수량산출서-1201_한수단위수량" xfId="807"/>
    <cellStyle name="1_total_수량산출서-최종" xfId="808"/>
    <cellStyle name="1_total_수원변경수량산출" xfId="809"/>
    <cellStyle name="1_total_순화동주상복합(조경)송부4" xfId="810"/>
    <cellStyle name="1_total_시설물단위수량" xfId="811"/>
    <cellStyle name="1_total_시설물단위수량1" xfId="812"/>
    <cellStyle name="1_total_시설물단위수량1_시설물단위수량" xfId="813"/>
    <cellStyle name="1_total_쌍용" xfId="814"/>
    <cellStyle name="1_total_쌍용_NEW단위수량-주산" xfId="815"/>
    <cellStyle name="1_total_쌍용_남대천단위수량" xfId="816"/>
    <cellStyle name="1_total_쌍용_단위수량" xfId="817"/>
    <cellStyle name="1_total_쌍용_단위수량1" xfId="818"/>
    <cellStyle name="1_total_쌍용_단위수량15" xfId="819"/>
    <cellStyle name="1_total_쌍용_도곡단위수량" xfId="820"/>
    <cellStyle name="1_total_쌍용_수량산출서-11.25" xfId="821"/>
    <cellStyle name="1_total_쌍용_수량산출서-11.25_NEW단위수량-주산" xfId="822"/>
    <cellStyle name="1_total_쌍용_수량산출서-11.25_남대천단위수량" xfId="823"/>
    <cellStyle name="1_total_쌍용_수량산출서-11.25_단위수량" xfId="824"/>
    <cellStyle name="1_total_쌍용_수량산출서-11.25_단위수량1" xfId="825"/>
    <cellStyle name="1_total_쌍용_수량산출서-11.25_단위수량15" xfId="826"/>
    <cellStyle name="1_total_쌍용_수량산출서-11.25_도곡단위수량" xfId="827"/>
    <cellStyle name="1_total_쌍용_수량산출서-11.25_철거단위수량" xfId="828"/>
    <cellStyle name="1_total_쌍용_수량산출서-11.25_철거수량" xfId="829"/>
    <cellStyle name="1_total_쌍용_수량산출서-11.25_한수단위수량" xfId="830"/>
    <cellStyle name="1_total_쌍용_수량산출서-1201" xfId="831"/>
    <cellStyle name="1_total_쌍용_수량산출서-1201_NEW단위수량-주산" xfId="832"/>
    <cellStyle name="1_total_쌍용_수량산출서-1201_남대천단위수량" xfId="833"/>
    <cellStyle name="1_total_쌍용_수량산출서-1201_단위수량" xfId="834"/>
    <cellStyle name="1_total_쌍용_수량산출서-1201_단위수량1" xfId="835"/>
    <cellStyle name="1_total_쌍용_수량산출서-1201_단위수량15" xfId="836"/>
    <cellStyle name="1_total_쌍용_수량산출서-1201_도곡단위수량" xfId="837"/>
    <cellStyle name="1_total_쌍용_수량산출서-1201_철거단위수량" xfId="838"/>
    <cellStyle name="1_total_쌍용_수량산출서-1201_철거수량" xfId="839"/>
    <cellStyle name="1_total_쌍용_수량산출서-1201_한수단위수량" xfId="840"/>
    <cellStyle name="1_total_쌍용_시설물단위수량" xfId="841"/>
    <cellStyle name="1_total_쌍용_시설물단위수량1" xfId="842"/>
    <cellStyle name="1_total_쌍용_시설물단위수량1_시설물단위수량" xfId="843"/>
    <cellStyle name="1_total_쌍용_오창수량산출서" xfId="844"/>
    <cellStyle name="1_total_쌍용_오창수량산출서_NEW단위수량-주산" xfId="845"/>
    <cellStyle name="1_total_쌍용_오창수량산출서_남대천단위수량" xfId="846"/>
    <cellStyle name="1_total_쌍용_오창수량산출서_단위수량" xfId="847"/>
    <cellStyle name="1_total_쌍용_오창수량산출서_단위수량1" xfId="848"/>
    <cellStyle name="1_total_쌍용_오창수량산출서_단위수량15" xfId="849"/>
    <cellStyle name="1_total_쌍용_오창수량산출서_도곡단위수량" xfId="850"/>
    <cellStyle name="1_total_쌍용_오창수량산출서_수량산출서-11.25" xfId="851"/>
    <cellStyle name="1_total_쌍용_오창수량산출서_수량산출서-11.25_NEW단위수량-주산" xfId="852"/>
    <cellStyle name="1_total_쌍용_오창수량산출서_수량산출서-11.25_남대천단위수량" xfId="853"/>
    <cellStyle name="1_total_쌍용_오창수량산출서_수량산출서-11.25_단위수량" xfId="854"/>
    <cellStyle name="1_total_쌍용_오창수량산출서_수량산출서-11.25_단위수량1" xfId="855"/>
    <cellStyle name="1_total_쌍용_오창수량산출서_수량산출서-11.25_단위수량15" xfId="856"/>
    <cellStyle name="1_total_쌍용_오창수량산출서_수량산출서-11.25_도곡단위수량" xfId="857"/>
    <cellStyle name="1_total_쌍용_오창수량산출서_수량산출서-11.25_철거단위수량" xfId="858"/>
    <cellStyle name="1_total_쌍용_오창수량산출서_수량산출서-11.25_철거수량" xfId="859"/>
    <cellStyle name="1_total_쌍용_오창수량산출서_수량산출서-11.25_한수단위수량" xfId="860"/>
    <cellStyle name="1_total_쌍용_오창수량산출서_수량산출서-1201" xfId="861"/>
    <cellStyle name="1_total_쌍용_오창수량산출서_수량산출서-1201_NEW단위수량-주산" xfId="862"/>
    <cellStyle name="1_total_쌍용_오창수량산출서_수량산출서-1201_남대천단위수량" xfId="863"/>
    <cellStyle name="1_total_쌍용_오창수량산출서_수량산출서-1201_단위수량" xfId="864"/>
    <cellStyle name="1_total_쌍용_오창수량산출서_수량산출서-1201_단위수량1" xfId="865"/>
    <cellStyle name="1_total_쌍용_오창수량산출서_수량산출서-1201_단위수량15" xfId="866"/>
    <cellStyle name="1_total_쌍용_오창수량산출서_수량산출서-1201_도곡단위수량" xfId="867"/>
    <cellStyle name="1_total_쌍용_오창수량산출서_수량산출서-1201_철거단위수량" xfId="868"/>
    <cellStyle name="1_total_쌍용_오창수량산출서_수량산출서-1201_철거수량" xfId="869"/>
    <cellStyle name="1_total_쌍용_오창수량산출서_수량산출서-1201_한수단위수량" xfId="870"/>
    <cellStyle name="1_total_쌍용_오창수량산출서_시설물단위수량" xfId="871"/>
    <cellStyle name="1_total_쌍용_오창수량산출서_시설물단위수량1" xfId="872"/>
    <cellStyle name="1_total_쌍용_오창수량산출서_시설물단위수량1_시설물단위수량" xfId="873"/>
    <cellStyle name="1_total_쌍용_오창수량산출서_철거단위수량" xfId="874"/>
    <cellStyle name="1_total_쌍용_오창수량산출서_철거수량" xfId="875"/>
    <cellStyle name="1_total_쌍용_오창수량산출서_한수단위수량" xfId="876"/>
    <cellStyle name="1_total_쌍용_철거단위수량" xfId="877"/>
    <cellStyle name="1_total_쌍용_철거수량" xfId="878"/>
    <cellStyle name="1_total_쌍용_한수단위수량" xfId="879"/>
    <cellStyle name="1_total_안동수량산출" xfId="880"/>
    <cellStyle name="1_total_안동수량산출최종" xfId="881"/>
    <cellStyle name="1_total_오창수량산출서" xfId="882"/>
    <cellStyle name="1_total_오창수량산출서_NEW단위수량-주산" xfId="883"/>
    <cellStyle name="1_total_오창수량산출서_남대천단위수량" xfId="884"/>
    <cellStyle name="1_total_오창수량산출서_단위수량" xfId="885"/>
    <cellStyle name="1_total_오창수량산출서_단위수량1" xfId="886"/>
    <cellStyle name="1_total_오창수량산출서_단위수량15" xfId="887"/>
    <cellStyle name="1_total_오창수량산출서_도곡단위수량" xfId="888"/>
    <cellStyle name="1_total_오창수량산출서_수량산출서-11.25" xfId="889"/>
    <cellStyle name="1_total_오창수량산출서_수량산출서-11.25_NEW단위수량-주산" xfId="890"/>
    <cellStyle name="1_total_오창수량산출서_수량산출서-11.25_남대천단위수량" xfId="891"/>
    <cellStyle name="1_total_오창수량산출서_수량산출서-11.25_단위수량" xfId="892"/>
    <cellStyle name="1_total_오창수량산출서_수량산출서-11.25_단위수량1" xfId="893"/>
    <cellStyle name="1_total_오창수량산출서_수량산출서-11.25_단위수량15" xfId="894"/>
    <cellStyle name="1_total_오창수량산출서_수량산출서-11.25_도곡단위수량" xfId="895"/>
    <cellStyle name="1_total_오창수량산출서_수량산출서-11.25_철거단위수량" xfId="896"/>
    <cellStyle name="1_total_오창수량산출서_수량산출서-11.25_철거수량" xfId="897"/>
    <cellStyle name="1_total_오창수량산출서_수량산출서-11.25_한수단위수량" xfId="898"/>
    <cellStyle name="1_total_오창수량산출서_수량산출서-1201" xfId="899"/>
    <cellStyle name="1_total_오창수량산출서_수량산출서-1201_NEW단위수량-주산" xfId="900"/>
    <cellStyle name="1_total_오창수량산출서_수량산출서-1201_남대천단위수량" xfId="901"/>
    <cellStyle name="1_total_오창수량산출서_수량산출서-1201_단위수량" xfId="902"/>
    <cellStyle name="1_total_오창수량산출서_수량산출서-1201_단위수량1" xfId="903"/>
    <cellStyle name="1_total_오창수량산출서_수량산출서-1201_단위수량15" xfId="904"/>
    <cellStyle name="1_total_오창수량산출서_수량산출서-1201_도곡단위수량" xfId="905"/>
    <cellStyle name="1_total_오창수량산출서_수량산출서-1201_철거단위수량" xfId="906"/>
    <cellStyle name="1_total_오창수량산출서_수량산출서-1201_철거수량" xfId="907"/>
    <cellStyle name="1_total_오창수량산출서_수량산출서-1201_한수단위수량" xfId="908"/>
    <cellStyle name="1_total_오창수량산출서_시설물단위수량" xfId="909"/>
    <cellStyle name="1_total_오창수량산출서_시설물단위수량1" xfId="910"/>
    <cellStyle name="1_total_오창수량산출서_시설물단위수량1_시설물단위수량" xfId="911"/>
    <cellStyle name="1_total_오창수량산출서_철거단위수량" xfId="912"/>
    <cellStyle name="1_total_오창수량산출서_철거수량" xfId="913"/>
    <cellStyle name="1_total_오창수량산출서_한수단위수량" xfId="914"/>
    <cellStyle name="1_total_용평단위수량" xfId="915"/>
    <cellStyle name="1_total_운동장단위수량" xfId="916"/>
    <cellStyle name="1_total_은파단위수량" xfId="917"/>
    <cellStyle name="1_total_은파단위수량_NEW단위수량-주산" xfId="918"/>
    <cellStyle name="1_total_은파단위수량_남대천단위수량" xfId="919"/>
    <cellStyle name="1_total_은파단위수량_단위수량" xfId="920"/>
    <cellStyle name="1_total_은파단위수량_단위수량1" xfId="921"/>
    <cellStyle name="1_total_은파단위수량_단위수량15" xfId="922"/>
    <cellStyle name="1_total_은파단위수량_도곡단위수량" xfId="923"/>
    <cellStyle name="1_total_은파단위수량_수량산출서-11.25" xfId="924"/>
    <cellStyle name="1_total_은파단위수량_수량산출서-11.25_NEW단위수량-주산" xfId="925"/>
    <cellStyle name="1_total_은파단위수량_수량산출서-11.25_남대천단위수량" xfId="926"/>
    <cellStyle name="1_total_은파단위수량_수량산출서-11.25_단위수량" xfId="927"/>
    <cellStyle name="1_total_은파단위수량_수량산출서-11.25_단위수량1" xfId="928"/>
    <cellStyle name="1_total_은파단위수량_수량산출서-11.25_단위수량15" xfId="929"/>
    <cellStyle name="1_total_은파단위수량_수량산출서-11.25_도곡단위수량" xfId="930"/>
    <cellStyle name="1_total_은파단위수량_수량산출서-11.25_철거단위수량" xfId="931"/>
    <cellStyle name="1_total_은파단위수량_수량산출서-11.25_철거수량" xfId="932"/>
    <cellStyle name="1_total_은파단위수량_수량산출서-11.25_한수단위수량" xfId="933"/>
    <cellStyle name="1_total_은파단위수량_수량산출서-1201" xfId="934"/>
    <cellStyle name="1_total_은파단위수량_수량산출서-1201_NEW단위수량-주산" xfId="935"/>
    <cellStyle name="1_total_은파단위수량_수량산출서-1201_남대천단위수량" xfId="936"/>
    <cellStyle name="1_total_은파단위수량_수량산출서-1201_단위수량" xfId="937"/>
    <cellStyle name="1_total_은파단위수량_수량산출서-1201_단위수량1" xfId="938"/>
    <cellStyle name="1_total_은파단위수량_수량산출서-1201_단위수량15" xfId="939"/>
    <cellStyle name="1_total_은파단위수량_수량산출서-1201_도곡단위수량" xfId="940"/>
    <cellStyle name="1_total_은파단위수량_수량산출서-1201_철거단위수량" xfId="941"/>
    <cellStyle name="1_total_은파단위수량_수량산출서-1201_철거수량" xfId="942"/>
    <cellStyle name="1_total_은파단위수량_수량산출서-1201_한수단위수량" xfId="943"/>
    <cellStyle name="1_total_은파단위수량_시설물단위수량" xfId="944"/>
    <cellStyle name="1_total_은파단위수량_시설물단위수량1" xfId="945"/>
    <cellStyle name="1_total_은파단위수량_시설물단위수량1_시설물단위수량" xfId="946"/>
    <cellStyle name="1_total_은파단위수량_오창수량산출서" xfId="947"/>
    <cellStyle name="1_total_은파단위수량_오창수량산출서_NEW단위수량-주산" xfId="948"/>
    <cellStyle name="1_total_은파단위수량_오창수량산출서_남대천단위수량" xfId="949"/>
    <cellStyle name="1_total_은파단위수량_오창수량산출서_단위수량" xfId="950"/>
    <cellStyle name="1_total_은파단위수량_오창수량산출서_단위수량1" xfId="951"/>
    <cellStyle name="1_total_은파단위수량_오창수량산출서_단위수량15" xfId="952"/>
    <cellStyle name="1_total_은파단위수량_오창수량산출서_도곡단위수량" xfId="953"/>
    <cellStyle name="1_total_은파단위수량_오창수량산출서_수량산출서-11.25" xfId="954"/>
    <cellStyle name="1_total_은파단위수량_오창수량산출서_수량산출서-11.25_NEW단위수량-주산" xfId="955"/>
    <cellStyle name="1_total_은파단위수량_오창수량산출서_수량산출서-11.25_남대천단위수량" xfId="956"/>
    <cellStyle name="1_total_은파단위수량_오창수량산출서_수량산출서-11.25_단위수량" xfId="957"/>
    <cellStyle name="1_total_은파단위수량_오창수량산출서_수량산출서-11.25_단위수량1" xfId="958"/>
    <cellStyle name="1_total_은파단위수량_오창수량산출서_수량산출서-11.25_단위수량15" xfId="959"/>
    <cellStyle name="1_total_은파단위수량_오창수량산출서_수량산출서-11.25_도곡단위수량" xfId="960"/>
    <cellStyle name="1_total_은파단위수량_오창수량산출서_수량산출서-11.25_철거단위수량" xfId="961"/>
    <cellStyle name="1_total_은파단위수량_오창수량산출서_수량산출서-11.25_철거수량" xfId="962"/>
    <cellStyle name="1_total_은파단위수량_오창수량산출서_수량산출서-11.25_한수단위수량" xfId="963"/>
    <cellStyle name="1_total_은파단위수량_오창수량산출서_수량산출서-1201" xfId="964"/>
    <cellStyle name="1_total_은파단위수량_오창수량산출서_수량산출서-1201_NEW단위수량-주산" xfId="965"/>
    <cellStyle name="1_total_은파단위수량_오창수량산출서_수량산출서-1201_남대천단위수량" xfId="966"/>
    <cellStyle name="1_total_은파단위수량_오창수량산출서_수량산출서-1201_단위수량" xfId="967"/>
    <cellStyle name="1_total_은파단위수량_오창수량산출서_수량산출서-1201_단위수량1" xfId="968"/>
    <cellStyle name="1_total_은파단위수량_오창수량산출서_수량산출서-1201_단위수량15" xfId="969"/>
    <cellStyle name="1_total_은파단위수량_오창수량산출서_수량산출서-1201_도곡단위수량" xfId="970"/>
    <cellStyle name="1_total_은파단위수량_오창수량산출서_수량산출서-1201_철거단위수량" xfId="971"/>
    <cellStyle name="1_total_은파단위수량_오창수량산출서_수량산출서-1201_철거수량" xfId="972"/>
    <cellStyle name="1_total_은파단위수량_오창수량산출서_수량산출서-1201_한수단위수량" xfId="973"/>
    <cellStyle name="1_total_은파단위수량_오창수량산출서_시설물단위수량" xfId="974"/>
    <cellStyle name="1_total_은파단위수량_오창수량산출서_시설물단위수량1" xfId="975"/>
    <cellStyle name="1_total_은파단위수량_오창수량산출서_시설물단위수량1_시설물단위수량" xfId="976"/>
    <cellStyle name="1_total_은파단위수량_오창수량산출서_철거단위수량" xfId="977"/>
    <cellStyle name="1_total_은파단위수량_오창수량산출서_철거수량" xfId="978"/>
    <cellStyle name="1_total_은파단위수량_오창수량산출서_한수단위수량" xfId="979"/>
    <cellStyle name="1_total_은파단위수량_용평단위수량" xfId="980"/>
    <cellStyle name="1_total_은파단위수량_철거단위수량" xfId="981"/>
    <cellStyle name="1_total_은파단위수량_철거수량" xfId="982"/>
    <cellStyle name="1_total_은파단위수량_한수단위수량" xfId="983"/>
    <cellStyle name="1_total_조경포장,관로시설" xfId="984"/>
    <cellStyle name="1_total_조경포장,관로시설_NEW단위수량-주산" xfId="985"/>
    <cellStyle name="1_total_조경포장,관로시설_남대천단위수량" xfId="986"/>
    <cellStyle name="1_total_조경포장,관로시설_단위수량" xfId="987"/>
    <cellStyle name="1_total_조경포장,관로시설_단위수량1" xfId="988"/>
    <cellStyle name="1_total_조경포장,관로시설_단위수량15" xfId="989"/>
    <cellStyle name="1_total_조경포장,관로시설_도곡단위수량" xfId="990"/>
    <cellStyle name="1_total_조경포장,관로시설_수량산출서-11.25" xfId="991"/>
    <cellStyle name="1_total_조경포장,관로시설_수량산출서-11.25_NEW단위수량-주산" xfId="992"/>
    <cellStyle name="1_total_조경포장,관로시설_수량산출서-11.25_남대천단위수량" xfId="993"/>
    <cellStyle name="1_total_조경포장,관로시설_수량산출서-11.25_단위수량" xfId="994"/>
    <cellStyle name="1_total_조경포장,관로시설_수량산출서-11.25_단위수량1" xfId="995"/>
    <cellStyle name="1_total_조경포장,관로시설_수량산출서-11.25_단위수량15" xfId="996"/>
    <cellStyle name="1_total_조경포장,관로시설_수량산출서-11.25_도곡단위수량" xfId="997"/>
    <cellStyle name="1_total_조경포장,관로시설_수량산출서-11.25_철거단위수량" xfId="998"/>
    <cellStyle name="1_total_조경포장,관로시설_수량산출서-11.25_철거수량" xfId="999"/>
    <cellStyle name="1_total_조경포장,관로시설_수량산출서-11.25_한수단위수량" xfId="1000"/>
    <cellStyle name="1_total_조경포장,관로시설_수량산출서-1201" xfId="1001"/>
    <cellStyle name="1_total_조경포장,관로시설_수량산출서-1201_NEW단위수량-주산" xfId="1002"/>
    <cellStyle name="1_total_조경포장,관로시설_수량산출서-1201_남대천단위수량" xfId="1003"/>
    <cellStyle name="1_total_조경포장,관로시설_수량산출서-1201_단위수량" xfId="1004"/>
    <cellStyle name="1_total_조경포장,관로시설_수량산출서-1201_단위수량1" xfId="1005"/>
    <cellStyle name="1_total_조경포장,관로시설_수량산출서-1201_단위수량15" xfId="1006"/>
    <cellStyle name="1_total_조경포장,관로시설_수량산출서-1201_도곡단위수량" xfId="1007"/>
    <cellStyle name="1_total_조경포장,관로시설_수량산출서-1201_철거단위수량" xfId="1008"/>
    <cellStyle name="1_total_조경포장,관로시설_수량산출서-1201_철거수량" xfId="1009"/>
    <cellStyle name="1_total_조경포장,관로시설_수량산출서-1201_한수단위수량" xfId="1010"/>
    <cellStyle name="1_total_조경포장,관로시설_시설물단위수량" xfId="1011"/>
    <cellStyle name="1_total_조경포장,관로시설_시설물단위수량1" xfId="1012"/>
    <cellStyle name="1_total_조경포장,관로시설_시설물단위수량1_시설물단위수량" xfId="1013"/>
    <cellStyle name="1_total_조경포장,관로시설_오창수량산출서" xfId="1014"/>
    <cellStyle name="1_total_조경포장,관로시설_오창수량산출서_NEW단위수량-주산" xfId="1015"/>
    <cellStyle name="1_total_조경포장,관로시설_오창수량산출서_남대천단위수량" xfId="1016"/>
    <cellStyle name="1_total_조경포장,관로시설_오창수량산출서_단위수량" xfId="1017"/>
    <cellStyle name="1_total_조경포장,관로시설_오창수량산출서_단위수량1" xfId="1018"/>
    <cellStyle name="1_total_조경포장,관로시설_오창수량산출서_단위수량15" xfId="1019"/>
    <cellStyle name="1_total_조경포장,관로시설_오창수량산출서_도곡단위수량" xfId="1020"/>
    <cellStyle name="1_total_조경포장,관로시설_오창수량산출서_수량산출서-11.25" xfId="1021"/>
    <cellStyle name="1_total_조경포장,관로시설_오창수량산출서_수량산출서-11.25_NEW단위수량-주산" xfId="1022"/>
    <cellStyle name="1_total_조경포장,관로시설_오창수량산출서_수량산출서-11.25_남대천단위수량" xfId="1023"/>
    <cellStyle name="1_total_조경포장,관로시설_오창수량산출서_수량산출서-11.25_단위수량" xfId="1024"/>
    <cellStyle name="1_total_조경포장,관로시설_오창수량산출서_수량산출서-11.25_단위수량1" xfId="1025"/>
    <cellStyle name="1_total_조경포장,관로시설_오창수량산출서_수량산출서-11.25_단위수량15" xfId="1026"/>
    <cellStyle name="1_total_조경포장,관로시설_오창수량산출서_수량산출서-11.25_도곡단위수량" xfId="1027"/>
    <cellStyle name="1_total_조경포장,관로시설_오창수량산출서_수량산출서-11.25_철거단위수량" xfId="1028"/>
    <cellStyle name="1_total_조경포장,관로시설_오창수량산출서_수량산출서-11.25_철거수량" xfId="1029"/>
    <cellStyle name="1_total_조경포장,관로시설_오창수량산출서_수량산출서-11.25_한수단위수량" xfId="1030"/>
    <cellStyle name="1_total_조경포장,관로시설_오창수량산출서_수량산출서-1201" xfId="1031"/>
    <cellStyle name="1_total_조경포장,관로시설_오창수량산출서_수량산출서-1201_NEW단위수량-주산" xfId="1032"/>
    <cellStyle name="1_total_조경포장,관로시설_오창수량산출서_수량산출서-1201_남대천단위수량" xfId="1033"/>
    <cellStyle name="1_total_조경포장,관로시설_오창수량산출서_수량산출서-1201_단위수량" xfId="1034"/>
    <cellStyle name="1_total_조경포장,관로시설_오창수량산출서_수량산출서-1201_단위수량1" xfId="1035"/>
    <cellStyle name="1_total_조경포장,관로시설_오창수량산출서_수량산출서-1201_단위수량15" xfId="1036"/>
    <cellStyle name="1_total_조경포장,관로시설_오창수량산출서_수량산출서-1201_도곡단위수량" xfId="1037"/>
    <cellStyle name="1_total_조경포장,관로시설_오창수량산출서_수량산출서-1201_철거단위수량" xfId="1038"/>
    <cellStyle name="1_total_조경포장,관로시설_오창수량산출서_수량산출서-1201_철거수량" xfId="1039"/>
    <cellStyle name="1_total_조경포장,관로시설_오창수량산출서_수량산출서-1201_한수단위수량" xfId="1040"/>
    <cellStyle name="1_total_조경포장,관로시설_오창수량산출서_시설물단위수량" xfId="1041"/>
    <cellStyle name="1_total_조경포장,관로시설_오창수량산출서_시설물단위수량1" xfId="1042"/>
    <cellStyle name="1_total_조경포장,관로시설_오창수량산출서_시설물단위수량1_시설물단위수량" xfId="1043"/>
    <cellStyle name="1_total_조경포장,관로시설_오창수량산출서_철거단위수량" xfId="1044"/>
    <cellStyle name="1_total_조경포장,관로시설_오창수량산출서_철거수량" xfId="1045"/>
    <cellStyle name="1_total_조경포장,관로시설_오창수량산출서_한수단위수량" xfId="1046"/>
    <cellStyle name="1_total_조경포장,관로시설_철거단위수량" xfId="1047"/>
    <cellStyle name="1_total_조경포장,관로시설_철거수량" xfId="1048"/>
    <cellStyle name="1_total_조경포장,관로시설_한수단위수량" xfId="1049"/>
    <cellStyle name="1_total_철거단위수량" xfId="1050"/>
    <cellStyle name="1_total_철거수량" xfId="1051"/>
    <cellStyle name="1_total_총괄내역0518" xfId="1052"/>
    <cellStyle name="1_total_총괄내역0518_배밭계약내역" xfId="1053"/>
    <cellStyle name="1_total_총괄내역0518_배밭계약내역_순화동주상복합(조경)송부4" xfId="1054"/>
    <cellStyle name="1_total_총괄내역0518_설계내역서" xfId="1055"/>
    <cellStyle name="1_total_총괄내역0518_설계내역서_순화동주상복합(조경)송부4" xfId="1056"/>
    <cellStyle name="1_total_총괄내역0518_순화동주상복합(조경)송부4" xfId="1057"/>
    <cellStyle name="1_total_충남대단위수량" xfId="1058"/>
    <cellStyle name="1_total_터미널1" xfId="1059"/>
    <cellStyle name="1_total_한수단위수량" xfId="1060"/>
    <cellStyle name="1_total_휴게시설" xfId="1061"/>
    <cellStyle name="1_total_휴게시설_NEW단위수량-주산" xfId="1062"/>
    <cellStyle name="1_total_휴게시설_남대천단위수량" xfId="1063"/>
    <cellStyle name="1_total_휴게시설_단위수량" xfId="1064"/>
    <cellStyle name="1_total_휴게시설_단위수량1" xfId="1065"/>
    <cellStyle name="1_total_휴게시설_단위수량15" xfId="1066"/>
    <cellStyle name="1_total_휴게시설_도곡단위수량" xfId="1067"/>
    <cellStyle name="1_total_휴게시설_수량산출서-11.25" xfId="1068"/>
    <cellStyle name="1_total_휴게시설_수량산출서-11.25_NEW단위수량-주산" xfId="1069"/>
    <cellStyle name="1_total_휴게시설_수량산출서-11.25_남대천단위수량" xfId="1070"/>
    <cellStyle name="1_total_휴게시설_수량산출서-11.25_단위수량" xfId="1071"/>
    <cellStyle name="1_total_휴게시설_수량산출서-11.25_단위수량1" xfId="1072"/>
    <cellStyle name="1_total_휴게시설_수량산출서-11.25_단위수량15" xfId="1073"/>
    <cellStyle name="1_total_휴게시설_수량산출서-11.25_도곡단위수량" xfId="1074"/>
    <cellStyle name="1_total_휴게시설_수량산출서-11.25_철거단위수량" xfId="1075"/>
    <cellStyle name="1_total_휴게시설_수량산출서-11.25_철거수량" xfId="1076"/>
    <cellStyle name="1_total_휴게시설_수량산출서-11.25_한수단위수량" xfId="1077"/>
    <cellStyle name="1_total_휴게시설_수량산출서-1201" xfId="1078"/>
    <cellStyle name="1_total_휴게시설_수량산출서-1201_NEW단위수량-주산" xfId="1079"/>
    <cellStyle name="1_total_휴게시설_수량산출서-1201_남대천단위수량" xfId="1080"/>
    <cellStyle name="1_total_휴게시설_수량산출서-1201_단위수량" xfId="1081"/>
    <cellStyle name="1_total_휴게시설_수량산출서-1201_단위수량1" xfId="1082"/>
    <cellStyle name="1_total_휴게시설_수량산출서-1201_단위수량15" xfId="1083"/>
    <cellStyle name="1_total_휴게시설_수량산출서-1201_도곡단위수량" xfId="1084"/>
    <cellStyle name="1_total_휴게시설_수량산출서-1201_철거단위수량" xfId="1085"/>
    <cellStyle name="1_total_휴게시설_수량산출서-1201_철거수량" xfId="1086"/>
    <cellStyle name="1_total_휴게시설_수량산출서-1201_한수단위수량" xfId="1087"/>
    <cellStyle name="1_total_휴게시설_시설물단위수량" xfId="1088"/>
    <cellStyle name="1_total_휴게시설_시설물단위수량1" xfId="1089"/>
    <cellStyle name="1_total_휴게시설_시설물단위수량1_시설물단위수량" xfId="1090"/>
    <cellStyle name="1_total_휴게시설_오창수량산출서" xfId="1091"/>
    <cellStyle name="1_total_휴게시설_오창수량산출서_NEW단위수량-주산" xfId="1092"/>
    <cellStyle name="1_total_휴게시설_오창수량산출서_남대천단위수량" xfId="1093"/>
    <cellStyle name="1_total_휴게시설_오창수량산출서_단위수량" xfId="1094"/>
    <cellStyle name="1_total_휴게시설_오창수량산출서_단위수량1" xfId="1095"/>
    <cellStyle name="1_total_휴게시설_오창수량산출서_단위수량15" xfId="1096"/>
    <cellStyle name="1_total_휴게시설_오창수량산출서_도곡단위수량" xfId="1097"/>
    <cellStyle name="1_total_휴게시설_오창수량산출서_수량산출서-11.25" xfId="1098"/>
    <cellStyle name="1_total_휴게시설_오창수량산출서_수량산출서-11.25_NEW단위수량-주산" xfId="1099"/>
    <cellStyle name="1_total_휴게시설_오창수량산출서_수량산출서-11.25_남대천단위수량" xfId="1100"/>
    <cellStyle name="1_total_휴게시설_오창수량산출서_수량산출서-11.25_단위수량" xfId="1101"/>
    <cellStyle name="1_total_휴게시설_오창수량산출서_수량산출서-11.25_단위수량1" xfId="1102"/>
    <cellStyle name="1_total_휴게시설_오창수량산출서_수량산출서-11.25_단위수량15" xfId="1103"/>
    <cellStyle name="1_total_휴게시설_오창수량산출서_수량산출서-11.25_도곡단위수량" xfId="1104"/>
    <cellStyle name="1_total_휴게시설_오창수량산출서_수량산출서-11.25_철거단위수량" xfId="1105"/>
    <cellStyle name="1_total_휴게시설_오창수량산출서_수량산출서-11.25_철거수량" xfId="1106"/>
    <cellStyle name="1_total_휴게시설_오창수량산출서_수량산출서-11.25_한수단위수량" xfId="1107"/>
    <cellStyle name="1_total_휴게시설_오창수량산출서_수량산출서-1201" xfId="1108"/>
    <cellStyle name="1_total_휴게시설_오창수량산출서_수량산출서-1201_NEW단위수량-주산" xfId="1109"/>
    <cellStyle name="1_total_휴게시설_오창수량산출서_수량산출서-1201_남대천단위수량" xfId="1110"/>
    <cellStyle name="1_total_휴게시설_오창수량산출서_수량산출서-1201_단위수량" xfId="1111"/>
    <cellStyle name="1_total_휴게시설_오창수량산출서_수량산출서-1201_단위수량1" xfId="1112"/>
    <cellStyle name="1_total_휴게시설_오창수량산출서_수량산출서-1201_단위수량15" xfId="1113"/>
    <cellStyle name="1_total_휴게시설_오창수량산출서_수량산출서-1201_도곡단위수량" xfId="1114"/>
    <cellStyle name="1_total_휴게시설_오창수량산출서_수량산출서-1201_철거단위수량" xfId="1115"/>
    <cellStyle name="1_total_휴게시설_오창수량산출서_수량산출서-1201_철거수량" xfId="1116"/>
    <cellStyle name="1_total_휴게시설_오창수량산출서_수량산출서-1201_한수단위수량" xfId="1117"/>
    <cellStyle name="1_total_휴게시설_오창수량산출서_시설물단위수량" xfId="1118"/>
    <cellStyle name="1_total_휴게시설_오창수량산출서_시설물단위수량1" xfId="1119"/>
    <cellStyle name="1_total_휴게시설_오창수량산출서_시설물단위수량1_시설물단위수량" xfId="1120"/>
    <cellStyle name="1_total_휴게시설_오창수량산출서_철거단위수량" xfId="1121"/>
    <cellStyle name="1_total_휴게시설_오창수량산출서_철거수량" xfId="1122"/>
    <cellStyle name="1_total_휴게시설_오창수량산출서_한수단위수량" xfId="1123"/>
    <cellStyle name="1_total_휴게시설_철거단위수량" xfId="1124"/>
    <cellStyle name="1_total_휴게시설_철거수량" xfId="1125"/>
    <cellStyle name="1_total_휴게시설_한수단위수량" xfId="1126"/>
    <cellStyle name="1_tree" xfId="1127"/>
    <cellStyle name="1_tree_10.24종합" xfId="1128"/>
    <cellStyle name="1_tree_10.24종합_NEW단위수량-주산" xfId="1129"/>
    <cellStyle name="1_tree_10.24종합_남대천단위수량" xfId="1130"/>
    <cellStyle name="1_tree_10.24종합_단위수량" xfId="1131"/>
    <cellStyle name="1_tree_10.24종합_단위수량1" xfId="1132"/>
    <cellStyle name="1_tree_10.24종합_단위수량15" xfId="1133"/>
    <cellStyle name="1_tree_10.24종합_도곡단위수량" xfId="1134"/>
    <cellStyle name="1_tree_10.24종합_수량산출서-11.25" xfId="1135"/>
    <cellStyle name="1_tree_10.24종합_수량산출서-11.25_NEW단위수량-주산" xfId="1136"/>
    <cellStyle name="1_tree_10.24종합_수량산출서-11.25_남대천단위수량" xfId="1137"/>
    <cellStyle name="1_tree_10.24종합_수량산출서-11.25_단위수량" xfId="1138"/>
    <cellStyle name="1_tree_10.24종합_수량산출서-11.25_단위수량1" xfId="1139"/>
    <cellStyle name="1_tree_10.24종합_수량산출서-11.25_단위수량15" xfId="1140"/>
    <cellStyle name="1_tree_10.24종합_수량산출서-11.25_도곡단위수량" xfId="1141"/>
    <cellStyle name="1_tree_10.24종합_수량산출서-11.25_철거단위수량" xfId="1142"/>
    <cellStyle name="1_tree_10.24종합_수량산출서-11.25_철거수량" xfId="1143"/>
    <cellStyle name="1_tree_10.24종합_수량산출서-11.25_한수단위수량" xfId="1144"/>
    <cellStyle name="1_tree_10.24종합_수량산출서-1201" xfId="1145"/>
    <cellStyle name="1_tree_10.24종합_수량산출서-1201_NEW단위수량-주산" xfId="1146"/>
    <cellStyle name="1_tree_10.24종합_수량산출서-1201_남대천단위수량" xfId="1147"/>
    <cellStyle name="1_tree_10.24종합_수량산출서-1201_단위수량" xfId="1148"/>
    <cellStyle name="1_tree_10.24종합_수량산출서-1201_단위수량1" xfId="1149"/>
    <cellStyle name="1_tree_10.24종합_수량산출서-1201_단위수량15" xfId="1150"/>
    <cellStyle name="1_tree_10.24종합_수량산출서-1201_도곡단위수량" xfId="1151"/>
    <cellStyle name="1_tree_10.24종합_수량산출서-1201_철거단위수량" xfId="1152"/>
    <cellStyle name="1_tree_10.24종합_수량산출서-1201_철거수량" xfId="1153"/>
    <cellStyle name="1_tree_10.24종합_수량산출서-1201_한수단위수량" xfId="1154"/>
    <cellStyle name="1_tree_10.24종합_시설물단위수량" xfId="1155"/>
    <cellStyle name="1_tree_10.24종합_시설물단위수량1" xfId="1156"/>
    <cellStyle name="1_tree_10.24종합_시설물단위수량1_시설물단위수량" xfId="1157"/>
    <cellStyle name="1_tree_10.24종합_오창수량산출서" xfId="1158"/>
    <cellStyle name="1_tree_10.24종합_오창수량산출서_NEW단위수량-주산" xfId="1159"/>
    <cellStyle name="1_tree_10.24종합_오창수량산출서_남대천단위수량" xfId="1160"/>
    <cellStyle name="1_tree_10.24종합_오창수량산출서_단위수량" xfId="1161"/>
    <cellStyle name="1_tree_10.24종합_오창수량산출서_단위수량1" xfId="1162"/>
    <cellStyle name="1_tree_10.24종합_오창수량산출서_단위수량15" xfId="1163"/>
    <cellStyle name="1_tree_10.24종합_오창수량산출서_도곡단위수량" xfId="1164"/>
    <cellStyle name="1_tree_10.24종합_오창수량산출서_수량산출서-11.25" xfId="1165"/>
    <cellStyle name="1_tree_10.24종합_오창수량산출서_수량산출서-11.25_NEW단위수량-주산" xfId="1166"/>
    <cellStyle name="1_tree_10.24종합_오창수량산출서_수량산출서-11.25_남대천단위수량" xfId="1167"/>
    <cellStyle name="1_tree_10.24종합_오창수량산출서_수량산출서-11.25_단위수량" xfId="1168"/>
    <cellStyle name="1_tree_10.24종합_오창수량산출서_수량산출서-11.25_단위수량1" xfId="1169"/>
    <cellStyle name="1_tree_10.24종합_오창수량산출서_수량산출서-11.25_단위수량15" xfId="1170"/>
    <cellStyle name="1_tree_10.24종합_오창수량산출서_수량산출서-11.25_도곡단위수량" xfId="1171"/>
    <cellStyle name="1_tree_10.24종합_오창수량산출서_수량산출서-11.25_철거단위수량" xfId="1172"/>
    <cellStyle name="1_tree_10.24종합_오창수량산출서_수량산출서-11.25_철거수량" xfId="1173"/>
    <cellStyle name="1_tree_10.24종합_오창수량산출서_수량산출서-11.25_한수단위수량" xfId="1174"/>
    <cellStyle name="1_tree_10.24종합_오창수량산출서_수량산출서-1201" xfId="1175"/>
    <cellStyle name="1_tree_10.24종합_오창수량산출서_수량산출서-1201_NEW단위수량-주산" xfId="1176"/>
    <cellStyle name="1_tree_10.24종합_오창수량산출서_수량산출서-1201_남대천단위수량" xfId="1177"/>
    <cellStyle name="1_tree_10.24종합_오창수량산출서_수량산출서-1201_단위수량" xfId="1178"/>
    <cellStyle name="1_tree_10.24종합_오창수량산출서_수량산출서-1201_단위수량1" xfId="1179"/>
    <cellStyle name="1_tree_10.24종합_오창수량산출서_수량산출서-1201_단위수량15" xfId="1180"/>
    <cellStyle name="1_tree_10.24종합_오창수량산출서_수량산출서-1201_도곡단위수량" xfId="1181"/>
    <cellStyle name="1_tree_10.24종합_오창수량산출서_수량산출서-1201_철거단위수량" xfId="1182"/>
    <cellStyle name="1_tree_10.24종합_오창수량산출서_수량산출서-1201_철거수량" xfId="1183"/>
    <cellStyle name="1_tree_10.24종합_오창수량산출서_수량산출서-1201_한수단위수량" xfId="1184"/>
    <cellStyle name="1_tree_10.24종합_오창수량산출서_시설물단위수량" xfId="1185"/>
    <cellStyle name="1_tree_10.24종합_오창수량산출서_시설물단위수량1" xfId="1186"/>
    <cellStyle name="1_tree_10.24종합_오창수량산출서_시설물단위수량1_시설물단위수량" xfId="1187"/>
    <cellStyle name="1_tree_10.24종합_오창수량산출서_철거단위수량" xfId="1188"/>
    <cellStyle name="1_tree_10.24종합_오창수량산출서_철거수량" xfId="1189"/>
    <cellStyle name="1_tree_10.24종합_오창수량산출서_한수단위수량" xfId="1190"/>
    <cellStyle name="1_tree_10.24종합_철거단위수량" xfId="1191"/>
    <cellStyle name="1_tree_10.24종합_철거수량" xfId="1192"/>
    <cellStyle name="1_tree_10.24종합_한수단위수량" xfId="1193"/>
    <cellStyle name="1_tree_NEW단위수량" xfId="1194"/>
    <cellStyle name="1_tree_NEW단위수량-영동" xfId="1195"/>
    <cellStyle name="1_tree_NEW단위수량-주산" xfId="1196"/>
    <cellStyle name="1_tree_관로시설물" xfId="1197"/>
    <cellStyle name="1_tree_관로시설물_NEW단위수량-주산" xfId="1198"/>
    <cellStyle name="1_tree_관로시설물_남대천단위수량" xfId="1199"/>
    <cellStyle name="1_tree_관로시설물_단위수량" xfId="1200"/>
    <cellStyle name="1_tree_관로시설물_단위수량1" xfId="1201"/>
    <cellStyle name="1_tree_관로시설물_단위수량15" xfId="1202"/>
    <cellStyle name="1_tree_관로시설물_도곡단위수량" xfId="1203"/>
    <cellStyle name="1_tree_관로시설물_수량산출서-11.25" xfId="1204"/>
    <cellStyle name="1_tree_관로시설물_수량산출서-11.25_NEW단위수량-주산" xfId="1205"/>
    <cellStyle name="1_tree_관로시설물_수량산출서-11.25_남대천단위수량" xfId="1206"/>
    <cellStyle name="1_tree_관로시설물_수량산출서-11.25_단위수량" xfId="1207"/>
    <cellStyle name="1_tree_관로시설물_수량산출서-11.25_단위수량1" xfId="1208"/>
    <cellStyle name="1_tree_관로시설물_수량산출서-11.25_단위수량15" xfId="1209"/>
    <cellStyle name="1_tree_관로시설물_수량산출서-11.25_도곡단위수량" xfId="1210"/>
    <cellStyle name="1_tree_관로시설물_수량산출서-11.25_철거단위수량" xfId="1211"/>
    <cellStyle name="1_tree_관로시설물_수량산출서-11.25_철거수량" xfId="1212"/>
    <cellStyle name="1_tree_관로시설물_수량산출서-11.25_한수단위수량" xfId="1213"/>
    <cellStyle name="1_tree_관로시설물_수량산출서-1201" xfId="1214"/>
    <cellStyle name="1_tree_관로시설물_수량산출서-1201_NEW단위수량-주산" xfId="1215"/>
    <cellStyle name="1_tree_관로시설물_수량산출서-1201_남대천단위수량" xfId="1216"/>
    <cellStyle name="1_tree_관로시설물_수량산출서-1201_단위수량" xfId="1217"/>
    <cellStyle name="1_tree_관로시설물_수량산출서-1201_단위수량1" xfId="1218"/>
    <cellStyle name="1_tree_관로시설물_수량산출서-1201_단위수량15" xfId="1219"/>
    <cellStyle name="1_tree_관로시설물_수량산출서-1201_도곡단위수량" xfId="1220"/>
    <cellStyle name="1_tree_관로시설물_수량산출서-1201_철거단위수량" xfId="1221"/>
    <cellStyle name="1_tree_관로시설물_수량산출서-1201_철거수량" xfId="1222"/>
    <cellStyle name="1_tree_관로시설물_수량산출서-1201_한수단위수량" xfId="1223"/>
    <cellStyle name="1_tree_관로시설물_시설물단위수량" xfId="1224"/>
    <cellStyle name="1_tree_관로시설물_시설물단위수량1" xfId="1225"/>
    <cellStyle name="1_tree_관로시설물_시설물단위수량1_시설물단위수량" xfId="1226"/>
    <cellStyle name="1_tree_관로시설물_오창수량산출서" xfId="1227"/>
    <cellStyle name="1_tree_관로시설물_오창수량산출서_NEW단위수량-주산" xfId="1228"/>
    <cellStyle name="1_tree_관로시설물_오창수량산출서_남대천단위수량" xfId="1229"/>
    <cellStyle name="1_tree_관로시설물_오창수량산출서_단위수량" xfId="1230"/>
    <cellStyle name="1_tree_관로시설물_오창수량산출서_단위수량1" xfId="1231"/>
    <cellStyle name="1_tree_관로시설물_오창수량산출서_단위수량15" xfId="1232"/>
    <cellStyle name="1_tree_관로시설물_오창수량산출서_도곡단위수량" xfId="1233"/>
    <cellStyle name="1_tree_관로시설물_오창수량산출서_수량산출서-11.25" xfId="1234"/>
    <cellStyle name="1_tree_관로시설물_오창수량산출서_수량산출서-11.25_NEW단위수량-주산" xfId="1235"/>
    <cellStyle name="1_tree_관로시설물_오창수량산출서_수량산출서-11.25_남대천단위수량" xfId="1236"/>
    <cellStyle name="1_tree_관로시설물_오창수량산출서_수량산출서-11.25_단위수량" xfId="1237"/>
    <cellStyle name="1_tree_관로시설물_오창수량산출서_수량산출서-11.25_단위수량1" xfId="1238"/>
    <cellStyle name="1_tree_관로시설물_오창수량산출서_수량산출서-11.25_단위수량15" xfId="1239"/>
    <cellStyle name="1_tree_관로시설물_오창수량산출서_수량산출서-11.25_도곡단위수량" xfId="1240"/>
    <cellStyle name="1_tree_관로시설물_오창수량산출서_수량산출서-11.25_철거단위수량" xfId="1241"/>
    <cellStyle name="1_tree_관로시설물_오창수량산출서_수량산출서-11.25_철거수량" xfId="1242"/>
    <cellStyle name="1_tree_관로시설물_오창수량산출서_수량산출서-11.25_한수단위수량" xfId="1243"/>
    <cellStyle name="1_tree_관로시설물_오창수량산출서_수량산출서-1201" xfId="1244"/>
    <cellStyle name="1_tree_관로시설물_오창수량산출서_수량산출서-1201_NEW단위수량-주산" xfId="1245"/>
    <cellStyle name="1_tree_관로시설물_오창수량산출서_수량산출서-1201_남대천단위수량" xfId="1246"/>
    <cellStyle name="1_tree_관로시설물_오창수량산출서_수량산출서-1201_단위수량" xfId="1247"/>
    <cellStyle name="1_tree_관로시설물_오창수량산출서_수량산출서-1201_단위수량1" xfId="1248"/>
    <cellStyle name="1_tree_관로시설물_오창수량산출서_수량산출서-1201_단위수량15" xfId="1249"/>
    <cellStyle name="1_tree_관로시설물_오창수량산출서_수량산출서-1201_도곡단위수량" xfId="1250"/>
    <cellStyle name="1_tree_관로시설물_오창수량산출서_수량산출서-1201_철거단위수량" xfId="1251"/>
    <cellStyle name="1_tree_관로시설물_오창수량산출서_수량산출서-1201_철거수량" xfId="1252"/>
    <cellStyle name="1_tree_관로시설물_오창수량산출서_수량산출서-1201_한수단위수량" xfId="1253"/>
    <cellStyle name="1_tree_관로시설물_오창수량산출서_시설물단위수량" xfId="1254"/>
    <cellStyle name="1_tree_관로시설물_오창수량산출서_시설물단위수량1" xfId="1255"/>
    <cellStyle name="1_tree_관로시설물_오창수량산출서_시설물단위수량1_시설물단위수량" xfId="1256"/>
    <cellStyle name="1_tree_관로시설물_오창수량산출서_철거단위수량" xfId="1257"/>
    <cellStyle name="1_tree_관로시설물_오창수량산출서_철거수량" xfId="1258"/>
    <cellStyle name="1_tree_관로시설물_오창수량산출서_한수단위수량" xfId="1259"/>
    <cellStyle name="1_tree_관로시설물_철거단위수량" xfId="1260"/>
    <cellStyle name="1_tree_관로시설물_철거수량" xfId="1261"/>
    <cellStyle name="1_tree_관로시설물_한수단위수량" xfId="1262"/>
    <cellStyle name="1_tree_구로리총괄내역" xfId="1263"/>
    <cellStyle name="1_tree_구로리총괄내역_배밭계약내역" xfId="1264"/>
    <cellStyle name="1_tree_구로리총괄내역_배밭계약내역_순화동주상복합(조경)송부4" xfId="1265"/>
    <cellStyle name="1_tree_구로리총괄내역_설계내역서" xfId="1266"/>
    <cellStyle name="1_tree_구로리총괄내역_설계내역서_순화동주상복합(조경)송부4" xfId="1267"/>
    <cellStyle name="1_tree_구로리총괄내역_순화동주상복합(조경)송부4" xfId="1268"/>
    <cellStyle name="1_tree_구조물,조형물,수목보호" xfId="1269"/>
    <cellStyle name="1_tree_구조물,조형물,수목보호_NEW단위수량-주산" xfId="1270"/>
    <cellStyle name="1_tree_구조물,조형물,수목보호_남대천단위수량" xfId="1271"/>
    <cellStyle name="1_tree_구조물,조형물,수목보호_단위수량" xfId="1272"/>
    <cellStyle name="1_tree_구조물,조형물,수목보호_단위수량1" xfId="1273"/>
    <cellStyle name="1_tree_구조물,조형물,수목보호_단위수량15" xfId="1274"/>
    <cellStyle name="1_tree_구조물,조형물,수목보호_도곡단위수량" xfId="1275"/>
    <cellStyle name="1_tree_구조물,조형물,수목보호_수량산출서-11.25" xfId="1276"/>
    <cellStyle name="1_tree_구조물,조형물,수목보호_수량산출서-11.25_NEW단위수량-주산" xfId="1277"/>
    <cellStyle name="1_tree_구조물,조형물,수목보호_수량산출서-11.25_남대천단위수량" xfId="1278"/>
    <cellStyle name="1_tree_구조물,조형물,수목보호_수량산출서-11.25_단위수량" xfId="1279"/>
    <cellStyle name="1_tree_구조물,조형물,수목보호_수량산출서-11.25_단위수량1" xfId="1280"/>
    <cellStyle name="1_tree_구조물,조형물,수목보호_수량산출서-11.25_단위수량15" xfId="1281"/>
    <cellStyle name="1_tree_구조물,조형물,수목보호_수량산출서-11.25_도곡단위수량" xfId="1282"/>
    <cellStyle name="1_tree_구조물,조형물,수목보호_수량산출서-11.25_철거단위수량" xfId="1283"/>
    <cellStyle name="1_tree_구조물,조형물,수목보호_수량산출서-11.25_철거수량" xfId="1284"/>
    <cellStyle name="1_tree_구조물,조형물,수목보호_수량산출서-11.25_한수단위수량" xfId="1285"/>
    <cellStyle name="1_tree_구조물,조형물,수목보호_수량산출서-1201" xfId="1286"/>
    <cellStyle name="1_tree_구조물,조형물,수목보호_수량산출서-1201_NEW단위수량-주산" xfId="1287"/>
    <cellStyle name="1_tree_구조물,조형물,수목보호_수량산출서-1201_남대천단위수량" xfId="1288"/>
    <cellStyle name="1_tree_구조물,조형물,수목보호_수량산출서-1201_단위수량" xfId="1289"/>
    <cellStyle name="1_tree_구조물,조형물,수목보호_수량산출서-1201_단위수량1" xfId="1290"/>
    <cellStyle name="1_tree_구조물,조형물,수목보호_수량산출서-1201_단위수량15" xfId="1291"/>
    <cellStyle name="1_tree_구조물,조형물,수목보호_수량산출서-1201_도곡단위수량" xfId="1292"/>
    <cellStyle name="1_tree_구조물,조형물,수목보호_수량산출서-1201_철거단위수량" xfId="1293"/>
    <cellStyle name="1_tree_구조물,조형물,수목보호_수량산출서-1201_철거수량" xfId="1294"/>
    <cellStyle name="1_tree_구조물,조형물,수목보호_수량산출서-1201_한수단위수량" xfId="1295"/>
    <cellStyle name="1_tree_구조물,조형물,수목보호_시설물단위수량" xfId="1296"/>
    <cellStyle name="1_tree_구조물,조형물,수목보호_시설물단위수량1" xfId="1297"/>
    <cellStyle name="1_tree_구조물,조형물,수목보호_시설물단위수량1_시설물단위수량" xfId="1298"/>
    <cellStyle name="1_tree_구조물,조형물,수목보호_오창수량산출서" xfId="1299"/>
    <cellStyle name="1_tree_구조물,조형물,수목보호_오창수량산출서_NEW단위수량-주산" xfId="1300"/>
    <cellStyle name="1_tree_구조물,조형물,수목보호_오창수량산출서_남대천단위수량" xfId="1301"/>
    <cellStyle name="1_tree_구조물,조형물,수목보호_오창수량산출서_단위수량" xfId="1302"/>
    <cellStyle name="1_tree_구조물,조형물,수목보호_오창수량산출서_단위수량1" xfId="1303"/>
    <cellStyle name="1_tree_구조물,조형물,수목보호_오창수량산출서_단위수량15" xfId="1304"/>
    <cellStyle name="1_tree_구조물,조형물,수목보호_오창수량산출서_도곡단위수량" xfId="1305"/>
    <cellStyle name="1_tree_구조물,조형물,수목보호_오창수량산출서_수량산출서-11.25" xfId="1306"/>
    <cellStyle name="1_tree_구조물,조형물,수목보호_오창수량산출서_수량산출서-11.25_NEW단위수량-주산" xfId="1307"/>
    <cellStyle name="1_tree_구조물,조형물,수목보호_오창수량산출서_수량산출서-11.25_남대천단위수량" xfId="1308"/>
    <cellStyle name="1_tree_구조물,조형물,수목보호_오창수량산출서_수량산출서-11.25_단위수량" xfId="1309"/>
    <cellStyle name="1_tree_구조물,조형물,수목보호_오창수량산출서_수량산출서-11.25_단위수량1" xfId="1310"/>
    <cellStyle name="1_tree_구조물,조형물,수목보호_오창수량산출서_수량산출서-11.25_단위수량15" xfId="1311"/>
    <cellStyle name="1_tree_구조물,조형물,수목보호_오창수량산출서_수량산출서-11.25_도곡단위수량" xfId="1312"/>
    <cellStyle name="1_tree_구조물,조형물,수목보호_오창수량산출서_수량산출서-11.25_철거단위수량" xfId="1313"/>
    <cellStyle name="1_tree_구조물,조형물,수목보호_오창수량산출서_수량산출서-11.25_철거수량" xfId="1314"/>
    <cellStyle name="1_tree_구조물,조형물,수목보호_오창수량산출서_수량산출서-11.25_한수단위수량" xfId="1315"/>
    <cellStyle name="1_tree_구조물,조형물,수목보호_오창수량산출서_수량산출서-1201" xfId="1316"/>
    <cellStyle name="1_tree_구조물,조형물,수목보호_오창수량산출서_수량산출서-1201_NEW단위수량-주산" xfId="1317"/>
    <cellStyle name="1_tree_구조물,조형물,수목보호_오창수량산출서_수량산출서-1201_남대천단위수량" xfId="1318"/>
    <cellStyle name="1_tree_구조물,조형물,수목보호_오창수량산출서_수량산출서-1201_단위수량" xfId="1319"/>
    <cellStyle name="1_tree_구조물,조형물,수목보호_오창수량산출서_수량산출서-1201_단위수량1" xfId="1320"/>
    <cellStyle name="1_tree_구조물,조형물,수목보호_오창수량산출서_수량산출서-1201_단위수량15" xfId="1321"/>
    <cellStyle name="1_tree_구조물,조형물,수목보호_오창수량산출서_수량산출서-1201_도곡단위수량" xfId="1322"/>
    <cellStyle name="1_tree_구조물,조형물,수목보호_오창수량산출서_수량산출서-1201_철거단위수량" xfId="1323"/>
    <cellStyle name="1_tree_구조물,조형물,수목보호_오창수량산출서_수량산출서-1201_철거수량" xfId="1324"/>
    <cellStyle name="1_tree_구조물,조형물,수목보호_오창수량산출서_수량산출서-1201_한수단위수량" xfId="1325"/>
    <cellStyle name="1_tree_구조물,조형물,수목보호_오창수량산출서_시설물단위수량" xfId="1326"/>
    <cellStyle name="1_tree_구조물,조형물,수목보호_오창수량산출서_시설물단위수량1" xfId="1327"/>
    <cellStyle name="1_tree_구조물,조형물,수목보호_오창수량산출서_시설물단위수량1_시설물단위수량" xfId="1328"/>
    <cellStyle name="1_tree_구조물,조형물,수목보호_오창수량산출서_철거단위수량" xfId="1329"/>
    <cellStyle name="1_tree_구조물,조형물,수목보호_오창수량산출서_철거수량" xfId="1330"/>
    <cellStyle name="1_tree_구조물,조형물,수목보호_오창수량산출서_한수단위수량" xfId="1331"/>
    <cellStyle name="1_tree_구조물,조형물,수목보호_철거단위수량" xfId="1332"/>
    <cellStyle name="1_tree_구조물,조형물,수목보호_철거수량" xfId="1333"/>
    <cellStyle name="1_tree_구조물,조형물,수목보호_한수단위수량" xfId="1334"/>
    <cellStyle name="1_tree_남대천단위수량" xfId="1335"/>
    <cellStyle name="1_tree_단위1" xfId="1336"/>
    <cellStyle name="1_tree_단위수량" xfId="1337"/>
    <cellStyle name="1_tree_단위수량1" xfId="1338"/>
    <cellStyle name="1_tree_단위수량15" xfId="1339"/>
    <cellStyle name="1_tree_단위수량산출" xfId="1340"/>
    <cellStyle name="1_tree_단위수량산출_NEW단위수량-주산" xfId="1341"/>
    <cellStyle name="1_tree_단위수량산출_남대천단위수량" xfId="1342"/>
    <cellStyle name="1_tree_단위수량산출_단위수량" xfId="1343"/>
    <cellStyle name="1_tree_단위수량산출_단위수량1" xfId="1344"/>
    <cellStyle name="1_tree_단위수량산출_단위수량15" xfId="1345"/>
    <cellStyle name="1_tree_단위수량산출_도곡단위수량" xfId="1346"/>
    <cellStyle name="1_tree_단위수량산출_수량산출서-11.25" xfId="1347"/>
    <cellStyle name="1_tree_단위수량산출_수량산출서-11.25_NEW단위수량-주산" xfId="1348"/>
    <cellStyle name="1_tree_단위수량산출_수량산출서-11.25_남대천단위수량" xfId="1349"/>
    <cellStyle name="1_tree_단위수량산출_수량산출서-11.25_단위수량" xfId="1350"/>
    <cellStyle name="1_tree_단위수량산출_수량산출서-11.25_단위수량1" xfId="1351"/>
    <cellStyle name="1_tree_단위수량산출_수량산출서-11.25_단위수량15" xfId="1352"/>
    <cellStyle name="1_tree_단위수량산출_수량산출서-11.25_도곡단위수량" xfId="1353"/>
    <cellStyle name="1_tree_단위수량산출_수량산출서-11.25_철거단위수량" xfId="1354"/>
    <cellStyle name="1_tree_단위수량산출_수량산출서-11.25_철거수량" xfId="1355"/>
    <cellStyle name="1_tree_단위수량산출_수량산출서-11.25_한수단위수량" xfId="1356"/>
    <cellStyle name="1_tree_단위수량산출_수량산출서-1201" xfId="1357"/>
    <cellStyle name="1_tree_단위수량산출_수량산출서-1201_NEW단위수량-주산" xfId="1358"/>
    <cellStyle name="1_tree_단위수량산출_수량산출서-1201_남대천단위수량" xfId="1359"/>
    <cellStyle name="1_tree_단위수량산출_수량산출서-1201_단위수량" xfId="1360"/>
    <cellStyle name="1_tree_단위수량산출_수량산출서-1201_단위수량1" xfId="1361"/>
    <cellStyle name="1_tree_단위수량산출_수량산출서-1201_단위수량15" xfId="1362"/>
    <cellStyle name="1_tree_단위수량산출_수량산출서-1201_도곡단위수량" xfId="1363"/>
    <cellStyle name="1_tree_단위수량산출_수량산출서-1201_철거단위수량" xfId="1364"/>
    <cellStyle name="1_tree_단위수량산출_수량산출서-1201_철거수량" xfId="1365"/>
    <cellStyle name="1_tree_단위수량산출_수량산출서-1201_한수단위수량" xfId="1366"/>
    <cellStyle name="1_tree_단위수량산출_시설물단위수량" xfId="1367"/>
    <cellStyle name="1_tree_단위수량산출_시설물단위수량1" xfId="1368"/>
    <cellStyle name="1_tree_단위수량산출_시설물단위수량1_시설물단위수량" xfId="1369"/>
    <cellStyle name="1_tree_단위수량산출_오창수량산출서" xfId="1370"/>
    <cellStyle name="1_tree_단위수량산출_오창수량산출서_NEW단위수량-주산" xfId="1371"/>
    <cellStyle name="1_tree_단위수량산출_오창수량산출서_남대천단위수량" xfId="1372"/>
    <cellStyle name="1_tree_단위수량산출_오창수량산출서_단위수량" xfId="1373"/>
    <cellStyle name="1_tree_단위수량산출_오창수량산출서_단위수량1" xfId="1374"/>
    <cellStyle name="1_tree_단위수량산출_오창수량산출서_단위수량15" xfId="1375"/>
    <cellStyle name="1_tree_단위수량산출_오창수량산출서_도곡단위수량" xfId="1376"/>
    <cellStyle name="1_tree_단위수량산출_오창수량산출서_수량산출서-11.25" xfId="1377"/>
    <cellStyle name="1_tree_단위수량산출_오창수량산출서_수량산출서-11.25_NEW단위수량-주산" xfId="1378"/>
    <cellStyle name="1_tree_단위수량산출_오창수량산출서_수량산출서-11.25_남대천단위수량" xfId="1379"/>
    <cellStyle name="1_tree_단위수량산출_오창수량산출서_수량산출서-11.25_단위수량" xfId="1380"/>
    <cellStyle name="1_tree_단위수량산출_오창수량산출서_수량산출서-11.25_단위수량1" xfId="1381"/>
    <cellStyle name="1_tree_단위수량산출_오창수량산출서_수량산출서-11.25_단위수량15" xfId="1382"/>
    <cellStyle name="1_tree_단위수량산출_오창수량산출서_수량산출서-11.25_도곡단위수량" xfId="1383"/>
    <cellStyle name="1_tree_단위수량산출_오창수량산출서_수량산출서-11.25_철거단위수량" xfId="1384"/>
    <cellStyle name="1_tree_단위수량산출_오창수량산출서_수량산출서-11.25_철거수량" xfId="1385"/>
    <cellStyle name="1_tree_단위수량산출_오창수량산출서_수량산출서-11.25_한수단위수량" xfId="1386"/>
    <cellStyle name="1_tree_단위수량산출_오창수량산출서_수량산출서-1201" xfId="1387"/>
    <cellStyle name="1_tree_단위수량산출_오창수량산출서_수량산출서-1201_NEW단위수량-주산" xfId="1388"/>
    <cellStyle name="1_tree_단위수량산출_오창수량산출서_수량산출서-1201_남대천단위수량" xfId="1389"/>
    <cellStyle name="1_tree_단위수량산출_오창수량산출서_수량산출서-1201_단위수량" xfId="1390"/>
    <cellStyle name="1_tree_단위수량산출_오창수량산출서_수량산출서-1201_단위수량1" xfId="1391"/>
    <cellStyle name="1_tree_단위수량산출_오창수량산출서_수량산출서-1201_단위수량15" xfId="1392"/>
    <cellStyle name="1_tree_단위수량산출_오창수량산출서_수량산출서-1201_도곡단위수량" xfId="1393"/>
    <cellStyle name="1_tree_단위수량산출_오창수량산출서_수량산출서-1201_철거단위수량" xfId="1394"/>
    <cellStyle name="1_tree_단위수량산출_오창수량산출서_수량산출서-1201_철거수량" xfId="1395"/>
    <cellStyle name="1_tree_단위수량산출_오창수량산출서_수량산출서-1201_한수단위수량" xfId="1396"/>
    <cellStyle name="1_tree_단위수량산출_오창수량산출서_시설물단위수량" xfId="1397"/>
    <cellStyle name="1_tree_단위수량산출_오창수량산출서_시설물단위수량1" xfId="1398"/>
    <cellStyle name="1_tree_단위수량산출_오창수량산출서_시설물단위수량1_시설물단위수량" xfId="1399"/>
    <cellStyle name="1_tree_단위수량산출_오창수량산출서_철거단위수량" xfId="1400"/>
    <cellStyle name="1_tree_단위수량산출_오창수량산출서_철거수량" xfId="1401"/>
    <cellStyle name="1_tree_단위수량산출_오창수량산출서_한수단위수량" xfId="1402"/>
    <cellStyle name="1_tree_단위수량산출_용평단위수량" xfId="1403"/>
    <cellStyle name="1_tree_단위수량산출_철거단위수량" xfId="1404"/>
    <cellStyle name="1_tree_단위수량산출_철거수량" xfId="1405"/>
    <cellStyle name="1_tree_단위수량산출_한수단위수량" xfId="1406"/>
    <cellStyle name="1_tree_단위수량산출1" xfId="1407"/>
    <cellStyle name="1_tree_단위수량산출-1" xfId="1408"/>
    <cellStyle name="1_tree_단위수량산출1_1" xfId="1409"/>
    <cellStyle name="1_tree_단위수량산출1_NEW단위수량-주산" xfId="1410"/>
    <cellStyle name="1_tree_단위수량산출-1_NEW단위수량-주산" xfId="1411"/>
    <cellStyle name="1_tree_단위수량산출1_남대천단위수량" xfId="1412"/>
    <cellStyle name="1_tree_단위수량산출-1_남대천단위수량" xfId="1413"/>
    <cellStyle name="1_tree_단위수량산출1_단위수량" xfId="1414"/>
    <cellStyle name="1_tree_단위수량산출-1_단위수량" xfId="1415"/>
    <cellStyle name="1_tree_단위수량산출1_단위수량1" xfId="1416"/>
    <cellStyle name="1_tree_단위수량산출-1_단위수량1" xfId="1417"/>
    <cellStyle name="1_tree_단위수량산출1_단위수량15" xfId="1418"/>
    <cellStyle name="1_tree_단위수량산출-1_단위수량15" xfId="1419"/>
    <cellStyle name="1_tree_단위수량산출1_도곡단위수량" xfId="1420"/>
    <cellStyle name="1_tree_단위수량산출-1_도곡단위수량" xfId="1421"/>
    <cellStyle name="1_tree_단위수량산출1_수량산출서-11.25" xfId="1422"/>
    <cellStyle name="1_tree_단위수량산출-1_수량산출서-11.25" xfId="1423"/>
    <cellStyle name="1_tree_단위수량산출1_수량산출서-11.25_NEW단위수량-주산" xfId="1424"/>
    <cellStyle name="1_tree_단위수량산출-1_수량산출서-11.25_NEW단위수량-주산" xfId="1425"/>
    <cellStyle name="1_tree_단위수량산출1_수량산출서-11.25_남대천단위수량" xfId="1426"/>
    <cellStyle name="1_tree_단위수량산출-1_수량산출서-11.25_남대천단위수량" xfId="1427"/>
    <cellStyle name="1_tree_단위수량산출1_수량산출서-11.25_단위수량" xfId="1428"/>
    <cellStyle name="1_tree_단위수량산출-1_수량산출서-11.25_단위수량" xfId="1429"/>
    <cellStyle name="1_tree_단위수량산출1_수량산출서-11.25_단위수량1" xfId="1430"/>
    <cellStyle name="1_tree_단위수량산출-1_수량산출서-11.25_단위수량1" xfId="1431"/>
    <cellStyle name="1_tree_단위수량산출1_수량산출서-11.25_단위수량15" xfId="1432"/>
    <cellStyle name="1_tree_단위수량산출-1_수량산출서-11.25_단위수량15" xfId="1433"/>
    <cellStyle name="1_tree_단위수량산출1_수량산출서-11.25_도곡단위수량" xfId="1434"/>
    <cellStyle name="1_tree_단위수량산출-1_수량산출서-11.25_도곡단위수량" xfId="1435"/>
    <cellStyle name="1_tree_단위수량산출1_수량산출서-11.25_철거단위수량" xfId="1436"/>
    <cellStyle name="1_tree_단위수량산출-1_수량산출서-11.25_철거단위수량" xfId="1437"/>
    <cellStyle name="1_tree_단위수량산출1_수량산출서-11.25_철거수량" xfId="1438"/>
    <cellStyle name="1_tree_단위수량산출-1_수량산출서-11.25_철거수량" xfId="1439"/>
    <cellStyle name="1_tree_단위수량산출1_수량산출서-11.25_한수단위수량" xfId="1440"/>
    <cellStyle name="1_tree_단위수량산출-1_수량산출서-11.25_한수단위수량" xfId="1441"/>
    <cellStyle name="1_tree_단위수량산출1_수량산출서-1201" xfId="1442"/>
    <cellStyle name="1_tree_단위수량산출-1_수량산출서-1201" xfId="1443"/>
    <cellStyle name="1_tree_단위수량산출1_수량산출서-1201_NEW단위수량-주산" xfId="1444"/>
    <cellStyle name="1_tree_단위수량산출-1_수량산출서-1201_NEW단위수량-주산" xfId="1445"/>
    <cellStyle name="1_tree_단위수량산출1_수량산출서-1201_남대천단위수량" xfId="1446"/>
    <cellStyle name="1_tree_단위수량산출-1_수량산출서-1201_남대천단위수량" xfId="1447"/>
    <cellStyle name="1_tree_단위수량산출1_수량산출서-1201_단위수량" xfId="1448"/>
    <cellStyle name="1_tree_단위수량산출-1_수량산출서-1201_단위수량" xfId="1449"/>
    <cellStyle name="1_tree_단위수량산출1_수량산출서-1201_단위수량1" xfId="1450"/>
    <cellStyle name="1_tree_단위수량산출-1_수량산출서-1201_단위수량1" xfId="1451"/>
    <cellStyle name="1_tree_단위수량산출1_수량산출서-1201_단위수량15" xfId="1452"/>
    <cellStyle name="1_tree_단위수량산출-1_수량산출서-1201_단위수량15" xfId="1453"/>
    <cellStyle name="1_tree_단위수량산출1_수량산출서-1201_도곡단위수량" xfId="1454"/>
    <cellStyle name="1_tree_단위수량산출-1_수량산출서-1201_도곡단위수량" xfId="1455"/>
    <cellStyle name="1_tree_단위수량산출1_수량산출서-1201_철거단위수량" xfId="1456"/>
    <cellStyle name="1_tree_단위수량산출-1_수량산출서-1201_철거단위수량" xfId="1457"/>
    <cellStyle name="1_tree_단위수량산출1_수량산출서-1201_철거수량" xfId="1458"/>
    <cellStyle name="1_tree_단위수량산출-1_수량산출서-1201_철거수량" xfId="1459"/>
    <cellStyle name="1_tree_단위수량산출1_수량산출서-1201_한수단위수량" xfId="1460"/>
    <cellStyle name="1_tree_단위수량산출-1_수량산출서-1201_한수단위수량" xfId="1461"/>
    <cellStyle name="1_tree_단위수량산출1_시설물단위수량" xfId="1462"/>
    <cellStyle name="1_tree_단위수량산출-1_시설물단위수량" xfId="1463"/>
    <cellStyle name="1_tree_단위수량산출1_시설물단위수량1" xfId="1464"/>
    <cellStyle name="1_tree_단위수량산출-1_시설물단위수량1" xfId="1465"/>
    <cellStyle name="1_tree_단위수량산출1_시설물단위수량1_시설물단위수량" xfId="1466"/>
    <cellStyle name="1_tree_단위수량산출-1_시설물단위수량1_시설물단위수량" xfId="1467"/>
    <cellStyle name="1_tree_단위수량산출1_오창수량산출서" xfId="1468"/>
    <cellStyle name="1_tree_단위수량산출-1_오창수량산출서" xfId="1469"/>
    <cellStyle name="1_tree_단위수량산출1_오창수량산출서_NEW단위수량-주산" xfId="1470"/>
    <cellStyle name="1_tree_단위수량산출-1_오창수량산출서_NEW단위수량-주산" xfId="1471"/>
    <cellStyle name="1_tree_단위수량산출1_오창수량산출서_남대천단위수량" xfId="1472"/>
    <cellStyle name="1_tree_단위수량산출-1_오창수량산출서_남대천단위수량" xfId="1473"/>
    <cellStyle name="1_tree_단위수량산출1_오창수량산출서_단위수량" xfId="1474"/>
    <cellStyle name="1_tree_단위수량산출-1_오창수량산출서_단위수량" xfId="1475"/>
    <cellStyle name="1_tree_단위수량산출1_오창수량산출서_단위수량1" xfId="1476"/>
    <cellStyle name="1_tree_단위수량산출-1_오창수량산출서_단위수량1" xfId="1477"/>
    <cellStyle name="1_tree_단위수량산출1_오창수량산출서_단위수량15" xfId="1478"/>
    <cellStyle name="1_tree_단위수량산출-1_오창수량산출서_단위수량15" xfId="1479"/>
    <cellStyle name="1_tree_단위수량산출1_오창수량산출서_도곡단위수량" xfId="1480"/>
    <cellStyle name="1_tree_단위수량산출-1_오창수량산출서_도곡단위수량" xfId="1481"/>
    <cellStyle name="1_tree_단위수량산출1_오창수량산출서_수량산출서-11.25" xfId="1482"/>
    <cellStyle name="1_tree_단위수량산출-1_오창수량산출서_수량산출서-11.25" xfId="1483"/>
    <cellStyle name="1_tree_단위수량산출1_오창수량산출서_수량산출서-11.25_NEW단위수량-주산" xfId="1484"/>
    <cellStyle name="1_tree_단위수량산출-1_오창수량산출서_수량산출서-11.25_NEW단위수량-주산" xfId="1485"/>
    <cellStyle name="1_tree_단위수량산출1_오창수량산출서_수량산출서-11.25_남대천단위수량" xfId="1486"/>
    <cellStyle name="1_tree_단위수량산출-1_오창수량산출서_수량산출서-11.25_남대천단위수량" xfId="1487"/>
    <cellStyle name="1_tree_단위수량산출1_오창수량산출서_수량산출서-11.25_단위수량" xfId="1488"/>
    <cellStyle name="1_tree_단위수량산출-1_오창수량산출서_수량산출서-11.25_단위수량" xfId="1489"/>
    <cellStyle name="1_tree_단위수량산출1_오창수량산출서_수량산출서-11.25_단위수량1" xfId="1490"/>
    <cellStyle name="1_tree_단위수량산출-1_오창수량산출서_수량산출서-11.25_단위수량1" xfId="1491"/>
    <cellStyle name="1_tree_단위수량산출1_오창수량산출서_수량산출서-11.25_단위수량15" xfId="1492"/>
    <cellStyle name="1_tree_단위수량산출-1_오창수량산출서_수량산출서-11.25_단위수량15" xfId="1493"/>
    <cellStyle name="1_tree_단위수량산출1_오창수량산출서_수량산출서-11.25_도곡단위수량" xfId="1494"/>
    <cellStyle name="1_tree_단위수량산출-1_오창수량산출서_수량산출서-11.25_도곡단위수량" xfId="1495"/>
    <cellStyle name="1_tree_단위수량산출1_오창수량산출서_수량산출서-11.25_철거단위수량" xfId="1496"/>
    <cellStyle name="1_tree_단위수량산출-1_오창수량산출서_수량산출서-11.25_철거단위수량" xfId="1497"/>
    <cellStyle name="1_tree_단위수량산출1_오창수량산출서_수량산출서-11.25_철거수량" xfId="1498"/>
    <cellStyle name="1_tree_단위수량산출-1_오창수량산출서_수량산출서-11.25_철거수량" xfId="1499"/>
    <cellStyle name="1_tree_단위수량산출1_오창수량산출서_수량산출서-11.25_한수단위수량" xfId="1500"/>
    <cellStyle name="1_tree_단위수량산출-1_오창수량산출서_수량산출서-11.25_한수단위수량" xfId="1501"/>
    <cellStyle name="1_tree_단위수량산출1_오창수량산출서_수량산출서-1201" xfId="1502"/>
    <cellStyle name="1_tree_단위수량산출-1_오창수량산출서_수량산출서-1201" xfId="1503"/>
    <cellStyle name="1_tree_단위수량산출1_오창수량산출서_수량산출서-1201_NEW단위수량-주산" xfId="1504"/>
    <cellStyle name="1_tree_단위수량산출-1_오창수량산출서_수량산출서-1201_NEW단위수량-주산" xfId="1505"/>
    <cellStyle name="1_tree_단위수량산출1_오창수량산출서_수량산출서-1201_남대천단위수량" xfId="1506"/>
    <cellStyle name="1_tree_단위수량산출-1_오창수량산출서_수량산출서-1201_남대천단위수량" xfId="1507"/>
    <cellStyle name="1_tree_단위수량산출1_오창수량산출서_수량산출서-1201_단위수량" xfId="1508"/>
    <cellStyle name="1_tree_단위수량산출-1_오창수량산출서_수량산출서-1201_단위수량" xfId="1509"/>
    <cellStyle name="1_tree_단위수량산출1_오창수량산출서_수량산출서-1201_단위수량1" xfId="1510"/>
    <cellStyle name="1_tree_단위수량산출-1_오창수량산출서_수량산출서-1201_단위수량1" xfId="1511"/>
    <cellStyle name="1_tree_단위수량산출1_오창수량산출서_수량산출서-1201_단위수량15" xfId="1512"/>
    <cellStyle name="1_tree_단위수량산출-1_오창수량산출서_수량산출서-1201_단위수량15" xfId="1513"/>
    <cellStyle name="1_tree_단위수량산출1_오창수량산출서_수량산출서-1201_도곡단위수량" xfId="1514"/>
    <cellStyle name="1_tree_단위수량산출-1_오창수량산출서_수량산출서-1201_도곡단위수량" xfId="1515"/>
    <cellStyle name="1_tree_단위수량산출1_오창수량산출서_수량산출서-1201_철거단위수량" xfId="1516"/>
    <cellStyle name="1_tree_단위수량산출-1_오창수량산출서_수량산출서-1201_철거단위수량" xfId="1517"/>
    <cellStyle name="1_tree_단위수량산출1_오창수량산출서_수량산출서-1201_철거수량" xfId="1518"/>
    <cellStyle name="1_tree_단위수량산출-1_오창수량산출서_수량산출서-1201_철거수량" xfId="1519"/>
    <cellStyle name="1_tree_단위수량산출1_오창수량산출서_수량산출서-1201_한수단위수량" xfId="1520"/>
    <cellStyle name="1_tree_단위수량산출-1_오창수량산출서_수량산출서-1201_한수단위수량" xfId="1521"/>
    <cellStyle name="1_tree_단위수량산출1_오창수량산출서_시설물단위수량" xfId="1522"/>
    <cellStyle name="1_tree_단위수량산출-1_오창수량산출서_시설물단위수량" xfId="1523"/>
    <cellStyle name="1_tree_단위수량산출1_오창수량산출서_시설물단위수량1" xfId="1524"/>
    <cellStyle name="1_tree_단위수량산출-1_오창수량산출서_시설물단위수량1" xfId="1525"/>
    <cellStyle name="1_tree_단위수량산출1_오창수량산출서_시설물단위수량1_시설물단위수량" xfId="1526"/>
    <cellStyle name="1_tree_단위수량산출-1_오창수량산출서_시설물단위수량1_시설물단위수량" xfId="1527"/>
    <cellStyle name="1_tree_단위수량산출1_오창수량산출서_철거단위수량" xfId="1528"/>
    <cellStyle name="1_tree_단위수량산출-1_오창수량산출서_철거단위수량" xfId="1529"/>
    <cellStyle name="1_tree_단위수량산출1_오창수량산출서_철거수량" xfId="1530"/>
    <cellStyle name="1_tree_단위수량산출-1_오창수량산출서_철거수량" xfId="1531"/>
    <cellStyle name="1_tree_단위수량산출1_오창수량산출서_한수단위수량" xfId="1532"/>
    <cellStyle name="1_tree_단위수량산출-1_오창수량산출서_한수단위수량" xfId="1533"/>
    <cellStyle name="1_tree_단위수량산출1_용평단위수량" xfId="1534"/>
    <cellStyle name="1_tree_단위수량산출-1_용평단위수량" xfId="1535"/>
    <cellStyle name="1_tree_단위수량산출1_철거단위수량" xfId="1536"/>
    <cellStyle name="1_tree_단위수량산출-1_철거단위수량" xfId="1537"/>
    <cellStyle name="1_tree_단위수량산출1_철거수량" xfId="1538"/>
    <cellStyle name="1_tree_단위수량산출-1_철거수량" xfId="1539"/>
    <cellStyle name="1_tree_단위수량산출1_한수단위수량" xfId="1540"/>
    <cellStyle name="1_tree_단위수량산출-1_한수단위수량" xfId="1541"/>
    <cellStyle name="1_tree_단위수량산출2" xfId="1542"/>
    <cellStyle name="1_tree_단위수량산출2_NEW단위수량-주산" xfId="1543"/>
    <cellStyle name="1_tree_단위수량산출2_남대천단위수량" xfId="1544"/>
    <cellStyle name="1_tree_단위수량산출2_단위수량" xfId="1545"/>
    <cellStyle name="1_tree_단위수량산출2_단위수량1" xfId="1546"/>
    <cellStyle name="1_tree_단위수량산출2_단위수량15" xfId="1547"/>
    <cellStyle name="1_tree_단위수량산출2_도곡단위수량" xfId="1548"/>
    <cellStyle name="1_tree_단위수량산출2_수량산출서-11.25" xfId="1549"/>
    <cellStyle name="1_tree_단위수량산출2_수량산출서-11.25_NEW단위수량-주산" xfId="1550"/>
    <cellStyle name="1_tree_단위수량산출2_수량산출서-11.25_남대천단위수량" xfId="1551"/>
    <cellStyle name="1_tree_단위수량산출2_수량산출서-11.25_단위수량" xfId="1552"/>
    <cellStyle name="1_tree_단위수량산출2_수량산출서-11.25_단위수량1" xfId="1553"/>
    <cellStyle name="1_tree_단위수량산출2_수량산출서-11.25_단위수량15" xfId="1554"/>
    <cellStyle name="1_tree_단위수량산출2_수량산출서-11.25_도곡단위수량" xfId="1555"/>
    <cellStyle name="1_tree_단위수량산출2_수량산출서-11.25_철거단위수량" xfId="1556"/>
    <cellStyle name="1_tree_단위수량산출2_수량산출서-11.25_철거수량" xfId="1557"/>
    <cellStyle name="1_tree_단위수량산출2_수량산출서-11.25_한수단위수량" xfId="1558"/>
    <cellStyle name="1_tree_단위수량산출2_수량산출서-1201" xfId="1559"/>
    <cellStyle name="1_tree_단위수량산출2_수량산출서-1201_NEW단위수량-주산" xfId="1560"/>
    <cellStyle name="1_tree_단위수량산출2_수량산출서-1201_남대천단위수량" xfId="1561"/>
    <cellStyle name="1_tree_단위수량산출2_수량산출서-1201_단위수량" xfId="1562"/>
    <cellStyle name="1_tree_단위수량산출2_수량산출서-1201_단위수량1" xfId="1563"/>
    <cellStyle name="1_tree_단위수량산출2_수량산출서-1201_단위수량15" xfId="1564"/>
    <cellStyle name="1_tree_단위수량산출2_수량산출서-1201_도곡단위수량" xfId="1565"/>
    <cellStyle name="1_tree_단위수량산출2_수량산출서-1201_철거단위수량" xfId="1566"/>
    <cellStyle name="1_tree_단위수량산출2_수량산출서-1201_철거수량" xfId="1567"/>
    <cellStyle name="1_tree_단위수량산출2_수량산출서-1201_한수단위수량" xfId="1568"/>
    <cellStyle name="1_tree_단위수량산출2_시설물단위수량" xfId="1569"/>
    <cellStyle name="1_tree_단위수량산출2_시설물단위수량1" xfId="1570"/>
    <cellStyle name="1_tree_단위수량산출2_시설물단위수량1_시설물단위수량" xfId="1571"/>
    <cellStyle name="1_tree_단위수량산출2_오창수량산출서" xfId="1572"/>
    <cellStyle name="1_tree_단위수량산출2_오창수량산출서_NEW단위수량-주산" xfId="1573"/>
    <cellStyle name="1_tree_단위수량산출2_오창수량산출서_남대천단위수량" xfId="1574"/>
    <cellStyle name="1_tree_단위수량산출2_오창수량산출서_단위수량" xfId="1575"/>
    <cellStyle name="1_tree_단위수량산출2_오창수량산출서_단위수량1" xfId="1576"/>
    <cellStyle name="1_tree_단위수량산출2_오창수량산출서_단위수량15" xfId="1577"/>
    <cellStyle name="1_tree_단위수량산출2_오창수량산출서_도곡단위수량" xfId="1578"/>
    <cellStyle name="1_tree_단위수량산출2_오창수량산출서_수량산출서-11.25" xfId="1579"/>
    <cellStyle name="1_tree_단위수량산출2_오창수량산출서_수량산출서-11.25_NEW단위수량-주산" xfId="1580"/>
    <cellStyle name="1_tree_단위수량산출2_오창수량산출서_수량산출서-11.25_남대천단위수량" xfId="1581"/>
    <cellStyle name="1_tree_단위수량산출2_오창수량산출서_수량산출서-11.25_단위수량" xfId="1582"/>
    <cellStyle name="1_tree_단위수량산출2_오창수량산출서_수량산출서-11.25_단위수량1" xfId="1583"/>
    <cellStyle name="1_tree_단위수량산출2_오창수량산출서_수량산출서-11.25_단위수량15" xfId="1584"/>
    <cellStyle name="1_tree_단위수량산출2_오창수량산출서_수량산출서-11.25_도곡단위수량" xfId="1585"/>
    <cellStyle name="1_tree_단위수량산출2_오창수량산출서_수량산출서-11.25_철거단위수량" xfId="1586"/>
    <cellStyle name="1_tree_단위수량산출2_오창수량산출서_수량산출서-11.25_철거수량" xfId="1587"/>
    <cellStyle name="1_tree_단위수량산출2_오창수량산출서_수량산출서-11.25_한수단위수량" xfId="1588"/>
    <cellStyle name="1_tree_단위수량산출2_오창수량산출서_수량산출서-1201" xfId="1589"/>
    <cellStyle name="1_tree_단위수량산출2_오창수량산출서_수량산출서-1201_NEW단위수량-주산" xfId="1590"/>
    <cellStyle name="1_tree_단위수량산출2_오창수량산출서_수량산출서-1201_남대천단위수량" xfId="1591"/>
    <cellStyle name="1_tree_단위수량산출2_오창수량산출서_수량산출서-1201_단위수량" xfId="1592"/>
    <cellStyle name="1_tree_단위수량산출2_오창수량산출서_수량산출서-1201_단위수량1" xfId="1593"/>
    <cellStyle name="1_tree_단위수량산출2_오창수량산출서_수량산출서-1201_단위수량15" xfId="1594"/>
    <cellStyle name="1_tree_단위수량산출2_오창수량산출서_수량산출서-1201_도곡단위수량" xfId="1595"/>
    <cellStyle name="1_tree_단위수량산출2_오창수량산출서_수량산출서-1201_철거단위수량" xfId="1596"/>
    <cellStyle name="1_tree_단위수량산출2_오창수량산출서_수량산출서-1201_철거수량" xfId="1597"/>
    <cellStyle name="1_tree_단위수량산출2_오창수량산출서_수량산출서-1201_한수단위수량" xfId="1598"/>
    <cellStyle name="1_tree_단위수량산출2_오창수량산출서_시설물단위수량" xfId="1599"/>
    <cellStyle name="1_tree_단위수량산출2_오창수량산출서_시설물단위수량1" xfId="1600"/>
    <cellStyle name="1_tree_단위수량산출2_오창수량산출서_시설물단위수량1_시설물단위수량" xfId="1601"/>
    <cellStyle name="1_tree_단위수량산출2_오창수량산출서_철거단위수량" xfId="1602"/>
    <cellStyle name="1_tree_단위수량산출2_오창수량산출서_철거수량" xfId="1603"/>
    <cellStyle name="1_tree_단위수량산출2_오창수량산출서_한수단위수량" xfId="1604"/>
    <cellStyle name="1_tree_단위수량산출2_철거단위수량" xfId="1605"/>
    <cellStyle name="1_tree_단위수량산출2_철거수량" xfId="1606"/>
    <cellStyle name="1_tree_단위수량산출2_한수단위수량" xfId="1607"/>
    <cellStyle name="1_tree_단위수량산출-개군" xfId="1608"/>
    <cellStyle name="1_tree_도곡단위수량" xfId="1609"/>
    <cellStyle name="1_tree_배밭계약내역" xfId="1610"/>
    <cellStyle name="1_tree_배밭계약내역_순화동주상복합(조경)송부4" xfId="1611"/>
    <cellStyle name="1_tree_설계내역서" xfId="1612"/>
    <cellStyle name="1_tree_설계내역서_순화동주상복합(조경)송부4" xfId="1613"/>
    <cellStyle name="1_tree_수량산출" xfId="1614"/>
    <cellStyle name="1_tree_수량산출_구로리총괄내역" xfId="1615"/>
    <cellStyle name="1_tree_수량산출_구로리총괄내역_배밭계약내역" xfId="1616"/>
    <cellStyle name="1_tree_수량산출_구로리총괄내역_배밭계약내역_순화동주상복합(조경)송부4" xfId="1617"/>
    <cellStyle name="1_tree_수량산출_구로리총괄내역_설계내역서" xfId="1618"/>
    <cellStyle name="1_tree_수량산출_구로리총괄내역_설계내역서_순화동주상복합(조경)송부4" xfId="1619"/>
    <cellStyle name="1_tree_수량산출_구로리총괄내역_순화동주상복합(조경)송부4" xfId="1620"/>
    <cellStyle name="1_tree_수량산출_배밭계약내역" xfId="1621"/>
    <cellStyle name="1_tree_수량산출_배밭계약내역_순화동주상복합(조경)송부4" xfId="1622"/>
    <cellStyle name="1_tree_수량산출_설계내역서" xfId="1623"/>
    <cellStyle name="1_tree_수량산출_설계내역서_순화동주상복합(조경)송부4" xfId="1624"/>
    <cellStyle name="1_tree_수량산출_순화동주상복합(조경)송부4" xfId="1625"/>
    <cellStyle name="1_tree_수량산출_총괄내역0518" xfId="1626"/>
    <cellStyle name="1_tree_수량산출_총괄내역0518_배밭계약내역" xfId="1627"/>
    <cellStyle name="1_tree_수량산출_총괄내역0518_배밭계약내역_순화동주상복합(조경)송부4" xfId="1628"/>
    <cellStyle name="1_tree_수량산출_총괄내역0518_설계내역서" xfId="1629"/>
    <cellStyle name="1_tree_수량산출_총괄내역0518_설계내역서_순화동주상복합(조경)송부4" xfId="1630"/>
    <cellStyle name="1_tree_수량산출_총괄내역0518_순화동주상복합(조경)송부4" xfId="1631"/>
    <cellStyle name="1_tree_수량산출서-11.25" xfId="1632"/>
    <cellStyle name="1_tree_수량산출서-11.25_NEW단위수량-주산" xfId="1633"/>
    <cellStyle name="1_tree_수량산출서-11.25_남대천단위수량" xfId="1634"/>
    <cellStyle name="1_tree_수량산출서-11.25_단위수량" xfId="1635"/>
    <cellStyle name="1_tree_수량산출서-11.25_단위수량1" xfId="1636"/>
    <cellStyle name="1_tree_수량산출서-11.25_단위수량15" xfId="1637"/>
    <cellStyle name="1_tree_수량산출서-11.25_도곡단위수량" xfId="1638"/>
    <cellStyle name="1_tree_수량산출서-11.25_철거단위수량" xfId="1639"/>
    <cellStyle name="1_tree_수량산출서-11.25_철거수량" xfId="1640"/>
    <cellStyle name="1_tree_수량산출서-11.25_한수단위수량" xfId="1641"/>
    <cellStyle name="1_tree_수량산출서-1201" xfId="1642"/>
    <cellStyle name="1_tree_수량산출서-1201_NEW단위수량-주산" xfId="1643"/>
    <cellStyle name="1_tree_수량산출서-1201_남대천단위수량" xfId="1644"/>
    <cellStyle name="1_tree_수량산출서-1201_단위수량" xfId="1645"/>
    <cellStyle name="1_tree_수량산출서-1201_단위수량1" xfId="1646"/>
    <cellStyle name="1_tree_수량산출서-1201_단위수량15" xfId="1647"/>
    <cellStyle name="1_tree_수량산출서-1201_도곡단위수량" xfId="1648"/>
    <cellStyle name="1_tree_수량산출서-1201_철거단위수량" xfId="1649"/>
    <cellStyle name="1_tree_수량산출서-1201_철거수량" xfId="1650"/>
    <cellStyle name="1_tree_수량산출서-1201_한수단위수량" xfId="1651"/>
    <cellStyle name="1_tree_수량산출서-최종" xfId="1652"/>
    <cellStyle name="1_tree_수원변경수량산출" xfId="1653"/>
    <cellStyle name="1_tree_순화동주상복합(조경)송부4" xfId="1654"/>
    <cellStyle name="1_tree_시설물단위수량" xfId="1655"/>
    <cellStyle name="1_tree_시설물단위수량1" xfId="1656"/>
    <cellStyle name="1_tree_시설물단위수량1_시설물단위수량" xfId="1657"/>
    <cellStyle name="1_tree_쌍용" xfId="1658"/>
    <cellStyle name="1_tree_쌍용_NEW단위수량-주산" xfId="1659"/>
    <cellStyle name="1_tree_쌍용_남대천단위수량" xfId="1660"/>
    <cellStyle name="1_tree_쌍용_단위수량" xfId="1661"/>
    <cellStyle name="1_tree_쌍용_단위수량1" xfId="1662"/>
    <cellStyle name="1_tree_쌍용_단위수량15" xfId="1663"/>
    <cellStyle name="1_tree_쌍용_도곡단위수량" xfId="1664"/>
    <cellStyle name="1_tree_쌍용_수량산출서-11.25" xfId="1665"/>
    <cellStyle name="1_tree_쌍용_수량산출서-11.25_NEW단위수량-주산" xfId="1666"/>
    <cellStyle name="1_tree_쌍용_수량산출서-11.25_남대천단위수량" xfId="1667"/>
    <cellStyle name="1_tree_쌍용_수량산출서-11.25_단위수량" xfId="1668"/>
    <cellStyle name="1_tree_쌍용_수량산출서-11.25_단위수량1" xfId="1669"/>
    <cellStyle name="1_tree_쌍용_수량산출서-11.25_단위수량15" xfId="1670"/>
    <cellStyle name="1_tree_쌍용_수량산출서-11.25_도곡단위수량" xfId="1671"/>
    <cellStyle name="1_tree_쌍용_수량산출서-11.25_철거단위수량" xfId="1672"/>
    <cellStyle name="1_tree_쌍용_수량산출서-11.25_철거수량" xfId="1673"/>
    <cellStyle name="1_tree_쌍용_수량산출서-11.25_한수단위수량" xfId="1674"/>
    <cellStyle name="1_tree_쌍용_수량산출서-1201" xfId="1675"/>
    <cellStyle name="1_tree_쌍용_수량산출서-1201_NEW단위수량-주산" xfId="1676"/>
    <cellStyle name="1_tree_쌍용_수량산출서-1201_남대천단위수량" xfId="1677"/>
    <cellStyle name="1_tree_쌍용_수량산출서-1201_단위수량" xfId="1678"/>
    <cellStyle name="1_tree_쌍용_수량산출서-1201_단위수량1" xfId="1679"/>
    <cellStyle name="1_tree_쌍용_수량산출서-1201_단위수량15" xfId="1680"/>
    <cellStyle name="1_tree_쌍용_수량산출서-1201_도곡단위수량" xfId="1681"/>
    <cellStyle name="1_tree_쌍용_수량산출서-1201_철거단위수량" xfId="1682"/>
    <cellStyle name="1_tree_쌍용_수량산출서-1201_철거수량" xfId="1683"/>
    <cellStyle name="1_tree_쌍용_수량산출서-1201_한수단위수량" xfId="1684"/>
    <cellStyle name="1_tree_쌍용_시설물단위수량" xfId="1685"/>
    <cellStyle name="1_tree_쌍용_시설물단위수량1" xfId="1686"/>
    <cellStyle name="1_tree_쌍용_시설물단위수량1_시설물단위수량" xfId="1687"/>
    <cellStyle name="1_tree_쌍용_오창수량산출서" xfId="1688"/>
    <cellStyle name="1_tree_쌍용_오창수량산출서_NEW단위수량-주산" xfId="1689"/>
    <cellStyle name="1_tree_쌍용_오창수량산출서_남대천단위수량" xfId="1690"/>
    <cellStyle name="1_tree_쌍용_오창수량산출서_단위수량" xfId="1691"/>
    <cellStyle name="1_tree_쌍용_오창수량산출서_단위수량1" xfId="1692"/>
    <cellStyle name="1_tree_쌍용_오창수량산출서_단위수량15" xfId="1693"/>
    <cellStyle name="1_tree_쌍용_오창수량산출서_도곡단위수량" xfId="1694"/>
    <cellStyle name="1_tree_쌍용_오창수량산출서_수량산출서-11.25" xfId="1695"/>
    <cellStyle name="1_tree_쌍용_오창수량산출서_수량산출서-11.25_NEW단위수량-주산" xfId="1696"/>
    <cellStyle name="1_tree_쌍용_오창수량산출서_수량산출서-11.25_남대천단위수량" xfId="1697"/>
    <cellStyle name="1_tree_쌍용_오창수량산출서_수량산출서-11.25_단위수량" xfId="1698"/>
    <cellStyle name="1_tree_쌍용_오창수량산출서_수량산출서-11.25_단위수량1" xfId="1699"/>
    <cellStyle name="1_tree_쌍용_오창수량산출서_수량산출서-11.25_단위수량15" xfId="1700"/>
    <cellStyle name="1_tree_쌍용_오창수량산출서_수량산출서-11.25_도곡단위수량" xfId="1701"/>
    <cellStyle name="1_tree_쌍용_오창수량산출서_수량산출서-11.25_철거단위수량" xfId="1702"/>
    <cellStyle name="1_tree_쌍용_오창수량산출서_수량산출서-11.25_철거수량" xfId="1703"/>
    <cellStyle name="1_tree_쌍용_오창수량산출서_수량산출서-11.25_한수단위수량" xfId="1704"/>
    <cellStyle name="1_tree_쌍용_오창수량산출서_수량산출서-1201" xfId="1705"/>
    <cellStyle name="1_tree_쌍용_오창수량산출서_수량산출서-1201_NEW단위수량-주산" xfId="1706"/>
    <cellStyle name="1_tree_쌍용_오창수량산출서_수량산출서-1201_남대천단위수량" xfId="1707"/>
    <cellStyle name="1_tree_쌍용_오창수량산출서_수량산출서-1201_단위수량" xfId="1708"/>
    <cellStyle name="1_tree_쌍용_오창수량산출서_수량산출서-1201_단위수량1" xfId="1709"/>
    <cellStyle name="1_tree_쌍용_오창수량산출서_수량산출서-1201_단위수량15" xfId="1710"/>
    <cellStyle name="1_tree_쌍용_오창수량산출서_수량산출서-1201_도곡단위수량" xfId="1711"/>
    <cellStyle name="1_tree_쌍용_오창수량산출서_수량산출서-1201_철거단위수량" xfId="1712"/>
    <cellStyle name="1_tree_쌍용_오창수량산출서_수량산출서-1201_철거수량" xfId="1713"/>
    <cellStyle name="1_tree_쌍용_오창수량산출서_수량산출서-1201_한수단위수량" xfId="1714"/>
    <cellStyle name="1_tree_쌍용_오창수량산출서_시설물단위수량" xfId="1715"/>
    <cellStyle name="1_tree_쌍용_오창수량산출서_시설물단위수량1" xfId="1716"/>
    <cellStyle name="1_tree_쌍용_오창수량산출서_시설물단위수량1_시설물단위수량" xfId="1717"/>
    <cellStyle name="1_tree_쌍용_오창수량산출서_철거단위수량" xfId="1718"/>
    <cellStyle name="1_tree_쌍용_오창수량산출서_철거수량" xfId="1719"/>
    <cellStyle name="1_tree_쌍용_오창수량산출서_한수단위수량" xfId="1720"/>
    <cellStyle name="1_tree_쌍용_철거단위수량" xfId="1721"/>
    <cellStyle name="1_tree_쌍용_철거수량" xfId="1722"/>
    <cellStyle name="1_tree_쌍용_한수단위수량" xfId="1723"/>
    <cellStyle name="1_tree_안동수량산출" xfId="1724"/>
    <cellStyle name="1_tree_안동수량산출최종" xfId="1725"/>
    <cellStyle name="1_tree_오창수량산출서" xfId="1726"/>
    <cellStyle name="1_tree_오창수량산출서_NEW단위수량-주산" xfId="1727"/>
    <cellStyle name="1_tree_오창수량산출서_남대천단위수량" xfId="1728"/>
    <cellStyle name="1_tree_오창수량산출서_단위수량" xfId="1729"/>
    <cellStyle name="1_tree_오창수량산출서_단위수량1" xfId="1730"/>
    <cellStyle name="1_tree_오창수량산출서_단위수량15" xfId="1731"/>
    <cellStyle name="1_tree_오창수량산출서_도곡단위수량" xfId="1732"/>
    <cellStyle name="1_tree_오창수량산출서_수량산출서-11.25" xfId="1733"/>
    <cellStyle name="1_tree_오창수량산출서_수량산출서-11.25_NEW단위수량-주산" xfId="1734"/>
    <cellStyle name="1_tree_오창수량산출서_수량산출서-11.25_남대천단위수량" xfId="1735"/>
    <cellStyle name="1_tree_오창수량산출서_수량산출서-11.25_단위수량" xfId="1736"/>
    <cellStyle name="1_tree_오창수량산출서_수량산출서-11.25_단위수량1" xfId="1737"/>
    <cellStyle name="1_tree_오창수량산출서_수량산출서-11.25_단위수량15" xfId="1738"/>
    <cellStyle name="1_tree_오창수량산출서_수량산출서-11.25_도곡단위수량" xfId="1739"/>
    <cellStyle name="1_tree_오창수량산출서_수량산출서-11.25_철거단위수량" xfId="1740"/>
    <cellStyle name="1_tree_오창수량산출서_수량산출서-11.25_철거수량" xfId="1741"/>
    <cellStyle name="1_tree_오창수량산출서_수량산출서-11.25_한수단위수량" xfId="1742"/>
    <cellStyle name="1_tree_오창수량산출서_수량산출서-1201" xfId="1743"/>
    <cellStyle name="1_tree_오창수량산출서_수량산출서-1201_NEW단위수량-주산" xfId="1744"/>
    <cellStyle name="1_tree_오창수량산출서_수량산출서-1201_남대천단위수량" xfId="1745"/>
    <cellStyle name="1_tree_오창수량산출서_수량산출서-1201_단위수량" xfId="1746"/>
    <cellStyle name="1_tree_오창수량산출서_수량산출서-1201_단위수량1" xfId="1747"/>
    <cellStyle name="1_tree_오창수량산출서_수량산출서-1201_단위수량15" xfId="1748"/>
    <cellStyle name="1_tree_오창수량산출서_수량산출서-1201_도곡단위수량" xfId="1749"/>
    <cellStyle name="1_tree_오창수량산출서_수량산출서-1201_철거단위수량" xfId="1750"/>
    <cellStyle name="1_tree_오창수량산출서_수량산출서-1201_철거수량" xfId="1751"/>
    <cellStyle name="1_tree_오창수량산출서_수량산출서-1201_한수단위수량" xfId="1752"/>
    <cellStyle name="1_tree_오창수량산출서_시설물단위수량" xfId="1753"/>
    <cellStyle name="1_tree_오창수량산출서_시설물단위수량1" xfId="1754"/>
    <cellStyle name="1_tree_오창수량산출서_시설물단위수량1_시설물단위수량" xfId="1755"/>
    <cellStyle name="1_tree_오창수량산출서_철거단위수량" xfId="1756"/>
    <cellStyle name="1_tree_오창수량산출서_철거수량" xfId="1757"/>
    <cellStyle name="1_tree_오창수량산출서_한수단위수량" xfId="1758"/>
    <cellStyle name="1_tree_용평단위수량" xfId="1759"/>
    <cellStyle name="1_tree_운동장단위수량" xfId="1760"/>
    <cellStyle name="1_tree_은파단위수량" xfId="1761"/>
    <cellStyle name="1_tree_은파단위수량_NEW단위수량-주산" xfId="1762"/>
    <cellStyle name="1_tree_은파단위수량_남대천단위수량" xfId="1763"/>
    <cellStyle name="1_tree_은파단위수량_단위수량" xfId="1764"/>
    <cellStyle name="1_tree_은파단위수량_단위수량1" xfId="1765"/>
    <cellStyle name="1_tree_은파단위수량_단위수량15" xfId="1766"/>
    <cellStyle name="1_tree_은파단위수량_도곡단위수량" xfId="1767"/>
    <cellStyle name="1_tree_은파단위수량_수량산출서-11.25" xfId="1768"/>
    <cellStyle name="1_tree_은파단위수량_수량산출서-11.25_NEW단위수량-주산" xfId="1769"/>
    <cellStyle name="1_tree_은파단위수량_수량산출서-11.25_남대천단위수량" xfId="1770"/>
    <cellStyle name="1_tree_은파단위수량_수량산출서-11.25_단위수량" xfId="1771"/>
    <cellStyle name="1_tree_은파단위수량_수량산출서-11.25_단위수량1" xfId="1772"/>
    <cellStyle name="1_tree_은파단위수량_수량산출서-11.25_단위수량15" xfId="1773"/>
    <cellStyle name="1_tree_은파단위수량_수량산출서-11.25_도곡단위수량" xfId="1774"/>
    <cellStyle name="1_tree_은파단위수량_수량산출서-11.25_철거단위수량" xfId="1775"/>
    <cellStyle name="1_tree_은파단위수량_수량산출서-11.25_철거수량" xfId="1776"/>
    <cellStyle name="1_tree_은파단위수량_수량산출서-11.25_한수단위수량" xfId="1777"/>
    <cellStyle name="1_tree_은파단위수량_수량산출서-1201" xfId="1778"/>
    <cellStyle name="1_tree_은파단위수량_수량산출서-1201_NEW단위수량-주산" xfId="1779"/>
    <cellStyle name="1_tree_은파단위수량_수량산출서-1201_남대천단위수량" xfId="1780"/>
    <cellStyle name="1_tree_은파단위수량_수량산출서-1201_단위수량" xfId="1781"/>
    <cellStyle name="1_tree_은파단위수량_수량산출서-1201_단위수량1" xfId="1782"/>
    <cellStyle name="1_tree_은파단위수량_수량산출서-1201_단위수량15" xfId="1783"/>
    <cellStyle name="1_tree_은파단위수량_수량산출서-1201_도곡단위수량" xfId="1784"/>
    <cellStyle name="1_tree_은파단위수량_수량산출서-1201_철거단위수량" xfId="1785"/>
    <cellStyle name="1_tree_은파단위수량_수량산출서-1201_철거수량" xfId="1786"/>
    <cellStyle name="1_tree_은파단위수량_수량산출서-1201_한수단위수량" xfId="1787"/>
    <cellStyle name="1_tree_은파단위수량_시설물단위수량" xfId="1788"/>
    <cellStyle name="1_tree_은파단위수량_시설물단위수량1" xfId="1789"/>
    <cellStyle name="1_tree_은파단위수량_시설물단위수량1_시설물단위수량" xfId="1790"/>
    <cellStyle name="1_tree_은파단위수량_오창수량산출서" xfId="1791"/>
    <cellStyle name="1_tree_은파단위수량_오창수량산출서_NEW단위수량-주산" xfId="1792"/>
    <cellStyle name="1_tree_은파단위수량_오창수량산출서_남대천단위수량" xfId="1793"/>
    <cellStyle name="1_tree_은파단위수량_오창수량산출서_단위수량" xfId="1794"/>
    <cellStyle name="1_tree_은파단위수량_오창수량산출서_단위수량1" xfId="1795"/>
    <cellStyle name="1_tree_은파단위수량_오창수량산출서_단위수량15" xfId="1796"/>
    <cellStyle name="1_tree_은파단위수량_오창수량산출서_도곡단위수량" xfId="1797"/>
    <cellStyle name="1_tree_은파단위수량_오창수량산출서_수량산출서-11.25" xfId="1798"/>
    <cellStyle name="1_tree_은파단위수량_오창수량산출서_수량산출서-11.25_NEW단위수량-주산" xfId="1799"/>
    <cellStyle name="1_tree_은파단위수량_오창수량산출서_수량산출서-11.25_남대천단위수량" xfId="1800"/>
    <cellStyle name="1_tree_은파단위수량_오창수량산출서_수량산출서-11.25_단위수량" xfId="1801"/>
    <cellStyle name="1_tree_은파단위수량_오창수량산출서_수량산출서-11.25_단위수량1" xfId="1802"/>
    <cellStyle name="1_tree_은파단위수량_오창수량산출서_수량산출서-11.25_단위수량15" xfId="1803"/>
    <cellStyle name="1_tree_은파단위수량_오창수량산출서_수량산출서-11.25_도곡단위수량" xfId="1804"/>
    <cellStyle name="1_tree_은파단위수량_오창수량산출서_수량산출서-11.25_철거단위수량" xfId="1805"/>
    <cellStyle name="1_tree_은파단위수량_오창수량산출서_수량산출서-11.25_철거수량" xfId="1806"/>
    <cellStyle name="1_tree_은파단위수량_오창수량산출서_수량산출서-11.25_한수단위수량" xfId="1807"/>
    <cellStyle name="1_tree_은파단위수량_오창수량산출서_수량산출서-1201" xfId="1808"/>
    <cellStyle name="1_tree_은파단위수량_오창수량산출서_수량산출서-1201_NEW단위수량-주산" xfId="1809"/>
    <cellStyle name="1_tree_은파단위수량_오창수량산출서_수량산출서-1201_남대천단위수량" xfId="1810"/>
    <cellStyle name="1_tree_은파단위수량_오창수량산출서_수량산출서-1201_단위수량" xfId="1811"/>
    <cellStyle name="1_tree_은파단위수량_오창수량산출서_수량산출서-1201_단위수량1" xfId="1812"/>
    <cellStyle name="1_tree_은파단위수량_오창수량산출서_수량산출서-1201_단위수량15" xfId="1813"/>
    <cellStyle name="1_tree_은파단위수량_오창수량산출서_수량산출서-1201_도곡단위수량" xfId="1814"/>
    <cellStyle name="1_tree_은파단위수량_오창수량산출서_수량산출서-1201_철거단위수량" xfId="1815"/>
    <cellStyle name="1_tree_은파단위수량_오창수량산출서_수량산출서-1201_철거수량" xfId="1816"/>
    <cellStyle name="1_tree_은파단위수량_오창수량산출서_수량산출서-1201_한수단위수량" xfId="1817"/>
    <cellStyle name="1_tree_은파단위수량_오창수량산출서_시설물단위수량" xfId="1818"/>
    <cellStyle name="1_tree_은파단위수량_오창수량산출서_시설물단위수량1" xfId="1819"/>
    <cellStyle name="1_tree_은파단위수량_오창수량산출서_시설물단위수량1_시설물단위수량" xfId="1820"/>
    <cellStyle name="1_tree_은파단위수량_오창수량산출서_철거단위수량" xfId="1821"/>
    <cellStyle name="1_tree_은파단위수량_오창수량산출서_철거수량" xfId="1822"/>
    <cellStyle name="1_tree_은파단위수량_오창수량산출서_한수단위수량" xfId="1823"/>
    <cellStyle name="1_tree_은파단위수량_용평단위수량" xfId="1824"/>
    <cellStyle name="1_tree_은파단위수량_철거단위수량" xfId="1825"/>
    <cellStyle name="1_tree_은파단위수량_철거수량" xfId="1826"/>
    <cellStyle name="1_tree_은파단위수량_한수단위수량" xfId="1827"/>
    <cellStyle name="1_tree_조경포장,관로시설" xfId="1828"/>
    <cellStyle name="1_tree_조경포장,관로시설_NEW단위수량-주산" xfId="1829"/>
    <cellStyle name="1_tree_조경포장,관로시설_남대천단위수량" xfId="1830"/>
    <cellStyle name="1_tree_조경포장,관로시설_단위수량" xfId="1831"/>
    <cellStyle name="1_tree_조경포장,관로시설_단위수량1" xfId="1832"/>
    <cellStyle name="1_tree_조경포장,관로시설_단위수량15" xfId="1833"/>
    <cellStyle name="1_tree_조경포장,관로시설_도곡단위수량" xfId="1834"/>
    <cellStyle name="1_tree_조경포장,관로시설_수량산출서-11.25" xfId="1835"/>
    <cellStyle name="1_tree_조경포장,관로시설_수량산출서-11.25_NEW단위수량-주산" xfId="1836"/>
    <cellStyle name="1_tree_조경포장,관로시설_수량산출서-11.25_남대천단위수량" xfId="1837"/>
    <cellStyle name="1_tree_조경포장,관로시설_수량산출서-11.25_단위수량" xfId="1838"/>
    <cellStyle name="1_tree_조경포장,관로시설_수량산출서-11.25_단위수량1" xfId="1839"/>
    <cellStyle name="1_tree_조경포장,관로시설_수량산출서-11.25_단위수량15" xfId="1840"/>
    <cellStyle name="1_tree_조경포장,관로시설_수량산출서-11.25_도곡단위수량" xfId="1841"/>
    <cellStyle name="1_tree_조경포장,관로시설_수량산출서-11.25_철거단위수량" xfId="1842"/>
    <cellStyle name="1_tree_조경포장,관로시설_수량산출서-11.25_철거수량" xfId="1843"/>
    <cellStyle name="1_tree_조경포장,관로시설_수량산출서-11.25_한수단위수량" xfId="1844"/>
    <cellStyle name="1_tree_조경포장,관로시설_수량산출서-1201" xfId="1845"/>
    <cellStyle name="1_tree_조경포장,관로시설_수량산출서-1201_NEW단위수량-주산" xfId="1846"/>
    <cellStyle name="1_tree_조경포장,관로시설_수량산출서-1201_남대천단위수량" xfId="1847"/>
    <cellStyle name="1_tree_조경포장,관로시설_수량산출서-1201_단위수량" xfId="1848"/>
    <cellStyle name="1_tree_조경포장,관로시설_수량산출서-1201_단위수량1" xfId="1849"/>
    <cellStyle name="1_tree_조경포장,관로시설_수량산출서-1201_단위수량15" xfId="1850"/>
    <cellStyle name="1_tree_조경포장,관로시설_수량산출서-1201_도곡단위수량" xfId="1851"/>
    <cellStyle name="1_tree_조경포장,관로시설_수량산출서-1201_철거단위수량" xfId="1852"/>
    <cellStyle name="1_tree_조경포장,관로시설_수량산출서-1201_철거수량" xfId="1853"/>
    <cellStyle name="1_tree_조경포장,관로시설_수량산출서-1201_한수단위수량" xfId="1854"/>
    <cellStyle name="1_tree_조경포장,관로시설_시설물단위수량" xfId="1855"/>
    <cellStyle name="1_tree_조경포장,관로시설_시설물단위수량1" xfId="1856"/>
    <cellStyle name="1_tree_조경포장,관로시설_시설물단위수량1_시설물단위수량" xfId="1857"/>
    <cellStyle name="1_tree_조경포장,관로시설_오창수량산출서" xfId="1858"/>
    <cellStyle name="1_tree_조경포장,관로시설_오창수량산출서_NEW단위수량-주산" xfId="1859"/>
    <cellStyle name="1_tree_조경포장,관로시설_오창수량산출서_남대천단위수량" xfId="1860"/>
    <cellStyle name="1_tree_조경포장,관로시설_오창수량산출서_단위수량" xfId="1861"/>
    <cellStyle name="1_tree_조경포장,관로시설_오창수량산출서_단위수량1" xfId="1862"/>
    <cellStyle name="1_tree_조경포장,관로시설_오창수량산출서_단위수량15" xfId="1863"/>
    <cellStyle name="1_tree_조경포장,관로시설_오창수량산출서_도곡단위수량" xfId="1864"/>
    <cellStyle name="1_tree_조경포장,관로시설_오창수량산출서_수량산출서-11.25" xfId="1865"/>
    <cellStyle name="1_tree_조경포장,관로시설_오창수량산출서_수량산출서-11.25_NEW단위수량-주산" xfId="1866"/>
    <cellStyle name="1_tree_조경포장,관로시설_오창수량산출서_수량산출서-11.25_남대천단위수량" xfId="1867"/>
    <cellStyle name="1_tree_조경포장,관로시설_오창수량산출서_수량산출서-11.25_단위수량" xfId="1868"/>
    <cellStyle name="1_tree_조경포장,관로시설_오창수량산출서_수량산출서-11.25_단위수량1" xfId="1869"/>
    <cellStyle name="1_tree_조경포장,관로시설_오창수량산출서_수량산출서-11.25_단위수량15" xfId="1870"/>
    <cellStyle name="1_tree_조경포장,관로시설_오창수량산출서_수량산출서-11.25_도곡단위수량" xfId="1871"/>
    <cellStyle name="1_tree_조경포장,관로시설_오창수량산출서_수량산출서-11.25_철거단위수량" xfId="1872"/>
    <cellStyle name="1_tree_조경포장,관로시설_오창수량산출서_수량산출서-11.25_철거수량" xfId="1873"/>
    <cellStyle name="1_tree_조경포장,관로시설_오창수량산출서_수량산출서-11.25_한수단위수량" xfId="1874"/>
    <cellStyle name="1_tree_조경포장,관로시설_오창수량산출서_수량산출서-1201" xfId="1875"/>
    <cellStyle name="1_tree_조경포장,관로시설_오창수량산출서_수량산출서-1201_NEW단위수량-주산" xfId="1876"/>
    <cellStyle name="1_tree_조경포장,관로시설_오창수량산출서_수량산출서-1201_남대천단위수량" xfId="1877"/>
    <cellStyle name="1_tree_조경포장,관로시설_오창수량산출서_수량산출서-1201_단위수량" xfId="1878"/>
    <cellStyle name="1_tree_조경포장,관로시설_오창수량산출서_수량산출서-1201_단위수량1" xfId="1879"/>
    <cellStyle name="1_tree_조경포장,관로시설_오창수량산출서_수량산출서-1201_단위수량15" xfId="1880"/>
    <cellStyle name="1_tree_조경포장,관로시설_오창수량산출서_수량산출서-1201_도곡단위수량" xfId="1881"/>
    <cellStyle name="1_tree_조경포장,관로시설_오창수량산출서_수량산출서-1201_철거단위수량" xfId="1882"/>
    <cellStyle name="1_tree_조경포장,관로시설_오창수량산출서_수량산출서-1201_철거수량" xfId="1883"/>
    <cellStyle name="1_tree_조경포장,관로시설_오창수량산출서_수량산출서-1201_한수단위수량" xfId="1884"/>
    <cellStyle name="1_tree_조경포장,관로시설_오창수량산출서_시설물단위수량" xfId="1885"/>
    <cellStyle name="1_tree_조경포장,관로시설_오창수량산출서_시설물단위수량1" xfId="1886"/>
    <cellStyle name="1_tree_조경포장,관로시설_오창수량산출서_시설물단위수량1_시설물단위수량" xfId="1887"/>
    <cellStyle name="1_tree_조경포장,관로시설_오창수량산출서_철거단위수량" xfId="1888"/>
    <cellStyle name="1_tree_조경포장,관로시설_오창수량산출서_철거수량" xfId="1889"/>
    <cellStyle name="1_tree_조경포장,관로시설_오창수량산출서_한수단위수량" xfId="1890"/>
    <cellStyle name="1_tree_조경포장,관로시설_철거단위수량" xfId="1891"/>
    <cellStyle name="1_tree_조경포장,관로시설_철거수량" xfId="1892"/>
    <cellStyle name="1_tree_조경포장,관로시설_한수단위수량" xfId="1893"/>
    <cellStyle name="1_tree_철거단위수량" xfId="1894"/>
    <cellStyle name="1_tree_철거수량" xfId="1895"/>
    <cellStyle name="1_tree_총괄" xfId="1896"/>
    <cellStyle name="1_tree_총괄내역0518" xfId="1897"/>
    <cellStyle name="1_tree_총괄내역0518_배밭계약내역" xfId="1898"/>
    <cellStyle name="1_tree_총괄내역0518_배밭계약내역_순화동주상복합(조경)송부4" xfId="1899"/>
    <cellStyle name="1_tree_총괄내역0518_설계내역서" xfId="1900"/>
    <cellStyle name="1_tree_총괄내역0518_설계내역서_순화동주상복합(조경)송부4" xfId="1901"/>
    <cellStyle name="1_tree_총괄내역0518_순화동주상복합(조경)송부4" xfId="1902"/>
    <cellStyle name="1_tree_충남대단위수량" xfId="1903"/>
    <cellStyle name="1_tree_터미널1" xfId="1904"/>
    <cellStyle name="1_tree_터미널1_1" xfId="1905"/>
    <cellStyle name="1_tree_한수단위수량" xfId="1906"/>
    <cellStyle name="1_tree_한풍집계" xfId="1907"/>
    <cellStyle name="1_tree_한풍집계_터미널1" xfId="1908"/>
    <cellStyle name="1_tree_한풍집계_터미널1_1" xfId="1909"/>
    <cellStyle name="1_tree_휴게시설" xfId="1910"/>
    <cellStyle name="1_tree_휴게시설_NEW단위수량-주산" xfId="1911"/>
    <cellStyle name="1_tree_휴게시설_남대천단위수량" xfId="1912"/>
    <cellStyle name="1_tree_휴게시설_단위수량" xfId="1913"/>
    <cellStyle name="1_tree_휴게시설_단위수량1" xfId="1914"/>
    <cellStyle name="1_tree_휴게시설_단위수량15" xfId="1915"/>
    <cellStyle name="1_tree_휴게시설_도곡단위수량" xfId="1916"/>
    <cellStyle name="1_tree_휴게시설_수량산출서-11.25" xfId="1917"/>
    <cellStyle name="1_tree_휴게시설_수량산출서-11.25_NEW단위수량-주산" xfId="1918"/>
    <cellStyle name="1_tree_휴게시설_수량산출서-11.25_남대천단위수량" xfId="1919"/>
    <cellStyle name="1_tree_휴게시설_수량산출서-11.25_단위수량" xfId="1920"/>
    <cellStyle name="1_tree_휴게시설_수량산출서-11.25_단위수량1" xfId="1921"/>
    <cellStyle name="1_tree_휴게시설_수량산출서-11.25_단위수량15" xfId="1922"/>
    <cellStyle name="1_tree_휴게시설_수량산출서-11.25_도곡단위수량" xfId="1923"/>
    <cellStyle name="1_tree_휴게시설_수량산출서-11.25_철거단위수량" xfId="1924"/>
    <cellStyle name="1_tree_휴게시설_수량산출서-11.25_철거수량" xfId="1925"/>
    <cellStyle name="1_tree_휴게시설_수량산출서-11.25_한수단위수량" xfId="1926"/>
    <cellStyle name="1_tree_휴게시설_수량산출서-1201" xfId="1927"/>
    <cellStyle name="1_tree_휴게시설_수량산출서-1201_NEW단위수량-주산" xfId="1928"/>
    <cellStyle name="1_tree_휴게시설_수량산출서-1201_남대천단위수량" xfId="1929"/>
    <cellStyle name="1_tree_휴게시설_수량산출서-1201_단위수량" xfId="1930"/>
    <cellStyle name="1_tree_휴게시설_수량산출서-1201_단위수량1" xfId="1931"/>
    <cellStyle name="1_tree_휴게시설_수량산출서-1201_단위수량15" xfId="1932"/>
    <cellStyle name="1_tree_휴게시설_수량산출서-1201_도곡단위수량" xfId="1933"/>
    <cellStyle name="1_tree_휴게시설_수량산출서-1201_철거단위수량" xfId="1934"/>
    <cellStyle name="1_tree_휴게시설_수량산출서-1201_철거수량" xfId="1935"/>
    <cellStyle name="1_tree_휴게시설_수량산출서-1201_한수단위수량" xfId="1936"/>
    <cellStyle name="1_tree_휴게시설_시설물단위수량" xfId="1937"/>
    <cellStyle name="1_tree_휴게시설_시설물단위수량1" xfId="1938"/>
    <cellStyle name="1_tree_휴게시설_시설물단위수량1_시설물단위수량" xfId="1939"/>
    <cellStyle name="1_tree_휴게시설_오창수량산출서" xfId="1940"/>
    <cellStyle name="1_tree_휴게시설_오창수량산출서_NEW단위수량-주산" xfId="1941"/>
    <cellStyle name="1_tree_휴게시설_오창수량산출서_남대천단위수량" xfId="1942"/>
    <cellStyle name="1_tree_휴게시설_오창수량산출서_단위수량" xfId="1943"/>
    <cellStyle name="1_tree_휴게시설_오창수량산출서_단위수량1" xfId="1944"/>
    <cellStyle name="1_tree_휴게시설_오창수량산출서_단위수량15" xfId="1945"/>
    <cellStyle name="1_tree_휴게시설_오창수량산출서_도곡단위수량" xfId="1946"/>
    <cellStyle name="1_tree_휴게시설_오창수량산출서_수량산출서-11.25" xfId="1947"/>
    <cellStyle name="1_tree_휴게시설_오창수량산출서_수량산출서-11.25_NEW단위수량-주산" xfId="1948"/>
    <cellStyle name="1_tree_휴게시설_오창수량산출서_수량산출서-11.25_남대천단위수량" xfId="1949"/>
    <cellStyle name="1_tree_휴게시설_오창수량산출서_수량산출서-11.25_단위수량" xfId="1950"/>
    <cellStyle name="1_tree_휴게시설_오창수량산출서_수량산출서-11.25_단위수량1" xfId="1951"/>
    <cellStyle name="1_tree_휴게시설_오창수량산출서_수량산출서-11.25_단위수량15" xfId="1952"/>
    <cellStyle name="1_tree_휴게시설_오창수량산출서_수량산출서-11.25_도곡단위수량" xfId="1953"/>
    <cellStyle name="1_tree_휴게시설_오창수량산출서_수량산출서-11.25_철거단위수량" xfId="1954"/>
    <cellStyle name="1_tree_휴게시설_오창수량산출서_수량산출서-11.25_철거수량" xfId="1955"/>
    <cellStyle name="1_tree_휴게시설_오창수량산출서_수량산출서-11.25_한수단위수량" xfId="1956"/>
    <cellStyle name="1_tree_휴게시설_오창수량산출서_수량산출서-1201" xfId="1957"/>
    <cellStyle name="1_tree_휴게시설_오창수량산출서_수량산출서-1201_NEW단위수량-주산" xfId="1958"/>
    <cellStyle name="1_tree_휴게시설_오창수량산출서_수량산출서-1201_남대천단위수량" xfId="1959"/>
    <cellStyle name="1_tree_휴게시설_오창수량산출서_수량산출서-1201_단위수량" xfId="1960"/>
    <cellStyle name="1_tree_휴게시설_오창수량산출서_수량산출서-1201_단위수량1" xfId="1961"/>
    <cellStyle name="1_tree_휴게시설_오창수량산출서_수량산출서-1201_단위수량15" xfId="1962"/>
    <cellStyle name="1_tree_휴게시설_오창수량산출서_수량산출서-1201_도곡단위수량" xfId="1963"/>
    <cellStyle name="1_tree_휴게시설_오창수량산출서_수량산출서-1201_철거단위수량" xfId="1964"/>
    <cellStyle name="1_tree_휴게시설_오창수량산출서_수량산출서-1201_철거수량" xfId="1965"/>
    <cellStyle name="1_tree_휴게시설_오창수량산출서_수량산출서-1201_한수단위수량" xfId="1966"/>
    <cellStyle name="1_tree_휴게시설_오창수량산출서_시설물단위수량" xfId="1967"/>
    <cellStyle name="1_tree_휴게시설_오창수량산출서_시설물단위수량1" xfId="1968"/>
    <cellStyle name="1_tree_휴게시설_오창수량산출서_시설물단위수량1_시설물단위수량" xfId="1969"/>
    <cellStyle name="1_tree_휴게시설_오창수량산출서_철거단위수량" xfId="1970"/>
    <cellStyle name="1_tree_휴게시설_오창수량산출서_철거수량" xfId="1971"/>
    <cellStyle name="1_tree_휴게시설_오창수량산출서_한수단위수량" xfId="1972"/>
    <cellStyle name="1_tree_휴게시설_철거단위수량" xfId="1973"/>
    <cellStyle name="1_tree_휴게시설_철거수량" xfId="1974"/>
    <cellStyle name="1_tree_휴게시설_한수단위수량" xfId="1975"/>
    <cellStyle name="1_갈곡리... 도급내역서(륜덕)" xfId="1976"/>
    <cellStyle name="1_공양식(레인보우스케이프)" xfId="1977"/>
    <cellStyle name="1_단가조사표" xfId="1978"/>
    <cellStyle name="1_단가조사표_1011소각" xfId="1979"/>
    <cellStyle name="1_단가조사표_1113교~1" xfId="1980"/>
    <cellStyle name="1_단가조사표_121내역" xfId="1981"/>
    <cellStyle name="1_단가조사표_객토량" xfId="1982"/>
    <cellStyle name="1_단가조사표_교통센~1" xfId="1983"/>
    <cellStyle name="1_단가조사표_교통센터412" xfId="1984"/>
    <cellStyle name="1_단가조사표_교통수" xfId="1985"/>
    <cellStyle name="1_단가조사표_교통수량산출서" xfId="1986"/>
    <cellStyle name="1_단가조사표_구조물대가 (2)" xfId="1987"/>
    <cellStyle name="1_단가조사표_내역서 (2)" xfId="1988"/>
    <cellStyle name="1_단가조사표_대전관저지구" xfId="1989"/>
    <cellStyle name="1_단가조사표_동측지~1" xfId="1990"/>
    <cellStyle name="1_단가조사표_동측지원422" xfId="1991"/>
    <cellStyle name="1_단가조사표_동측지원512" xfId="1992"/>
    <cellStyle name="1_단가조사표_동측지원524" xfId="1993"/>
    <cellStyle name="1_단가조사표_부대422" xfId="1994"/>
    <cellStyle name="1_단가조사표_부대시설" xfId="1995"/>
    <cellStyle name="1_단가조사표_소각수~1" xfId="1996"/>
    <cellStyle name="1_단가조사표_소각수내역서" xfId="1997"/>
    <cellStyle name="1_단가조사표_소각수목2" xfId="1998"/>
    <cellStyle name="1_단가조사표_수량산출서 (2)" xfId="1999"/>
    <cellStyle name="1_단가조사표_엑스포~1" xfId="2000"/>
    <cellStyle name="1_단가조사표_엑스포한빛1" xfId="2001"/>
    <cellStyle name="1_단가조사표_여객터미널331" xfId="2002"/>
    <cellStyle name="1_단가조사표_여객터미널513" xfId="2003"/>
    <cellStyle name="1_단가조사표_여객터미널629" xfId="2004"/>
    <cellStyle name="1_단가조사표_외곽도로616" xfId="2005"/>
    <cellStyle name="1_단가조사표_용인죽전수량" xfId="2006"/>
    <cellStyle name="1_단가조사표_원가계~1" xfId="2007"/>
    <cellStyle name="1_단가조사표_유기질" xfId="2008"/>
    <cellStyle name="1_단가조사표_자재조서 (2)" xfId="2009"/>
    <cellStyle name="1_단가조사표_총괄내역" xfId="2010"/>
    <cellStyle name="1_단가조사표_총괄내역 (2)" xfId="2011"/>
    <cellStyle name="1_단가조사표_터미널도로403" xfId="2012"/>
    <cellStyle name="1_단가조사표_터미널도로429" xfId="2013"/>
    <cellStyle name="1_단가조사표_포장일위" xfId="2014"/>
    <cellStyle name="1_두성-한국은행 직원숙소 수경공사(0916)" xfId="2015"/>
    <cellStyle name="1_시민계략공사" xfId="2016"/>
    <cellStyle name="1_시민계략공사_2002년도각종계산서너릿제터널등7개소" xfId="2017"/>
    <cellStyle name="1_시민계략공사_2003년 각종계산서(읽기전용)" xfId="2018"/>
    <cellStyle name="1_시민계략공사_2003년 각종계산서(읽기전용)_내역서(전기)" xfId="2019"/>
    <cellStyle name="1_시민계략공사_Book2" xfId="2020"/>
    <cellStyle name="1_시민계략공사_각종계산서" xfId="2021"/>
    <cellStyle name="1_시민계략공사_계산서및내역서5월9일변경" xfId="2022"/>
    <cellStyle name="1_시민계략공사_관급-(수배전반)" xfId="2023"/>
    <cellStyle name="1_시민계략공사_관급-등기구" xfId="2024"/>
    <cellStyle name="1_시민계략공사_관급-태양광등기구" xfId="2025"/>
    <cellStyle name="1_시민계략공사_광양중동중학교실증축공사(전기)-4월10일한번더" xfId="2026"/>
    <cellStyle name="1_시민계략공사_무안연꽃방죽(4월9일)한번더" xfId="2027"/>
    <cellStyle name="1_시민계략공사_백운초 신축 전기공사-납품-" xfId="2028"/>
    <cellStyle name="1_시민계략공사_보일약국~순국비간 도로개설 가로등설치공사" xfId="2029"/>
    <cellStyle name="1_시민계략공사_복지관 부하계산서" xfId="2030"/>
    <cellStyle name="1_시민계략공사_복지관 부하계산서_내역서(전기)" xfId="2031"/>
    <cellStyle name="1_시민계략공사_봉산면보건지소신축공사(전기)11월30일변경" xfId="2032"/>
    <cellStyle name="1_시민계략공사_북문로(팔마로)가로등설치공사(변경)3월11일" xfId="2033"/>
    <cellStyle name="1_시민계략공사_북문로(팔마로)가로등설치공사NO34번까지시행분" xfId="2034"/>
    <cellStyle name="1_시민계략공사_북문로(팔마로)교통신호등설치공사NO34번까지" xfId="2035"/>
    <cellStyle name="1_시민계략공사_북문팔마로확포장공사가로등" xfId="2036"/>
    <cellStyle name="1_시민계략공사_비상부하,발전기용량 계산서" xfId="2037"/>
    <cellStyle name="1_시민계략공사_비상부하,발전기용량 계산서_내역서(전기)" xfId="2038"/>
    <cellStyle name="1_시민계략공사_여수오동도분수(사급)R2" xfId="2039"/>
    <cellStyle name="1_시민계략공사_오동도음악분수수전설비공사(1차전기)" xfId="2040"/>
    <cellStyle name="1_시민계략공사_율촌중학교심야전기" xfId="2041"/>
    <cellStyle name="1_시민계략공사_전기-한남" xfId="2042"/>
    <cellStyle name="1_시민계략공사_조도계산서" xfId="2043"/>
    <cellStyle name="1_시민계략공사_조도계산서_내역서(전기)" xfId="2044"/>
    <cellStyle name="1_연안권역특화거리조성을위한음악분수대설치R6(제출EBS)-설비,전기,관리실" xfId="2045"/>
    <cellStyle name="1_일위대가" xfId="2046"/>
    <cellStyle name="1_일위대가공식2004" xfId="2047"/>
    <cellStyle name="1_일위대가공식2005" xfId="2048"/>
    <cellStyle name="1_한보 한국은행" xfId="2049"/>
    <cellStyle name="10" xfId="2050"/>
    <cellStyle name="11" xfId="2051"/>
    <cellStyle name="111" xfId="2052"/>
    <cellStyle name="2" xfId="2053"/>
    <cellStyle name="2)" xfId="2054"/>
    <cellStyle name="2_laroux" xfId="2055"/>
    <cellStyle name="2_laroux_ATC-YOON1" xfId="2056"/>
    <cellStyle name="2_단가조사표" xfId="2057"/>
    <cellStyle name="2_단가조사표_1011소각" xfId="2058"/>
    <cellStyle name="2_단가조사표_1113교~1" xfId="2059"/>
    <cellStyle name="2_단가조사표_121내역" xfId="2060"/>
    <cellStyle name="2_단가조사표_객토량" xfId="2061"/>
    <cellStyle name="2_단가조사표_교통센~1" xfId="2062"/>
    <cellStyle name="2_단가조사표_교통센터412" xfId="2063"/>
    <cellStyle name="2_단가조사표_교통수" xfId="2064"/>
    <cellStyle name="2_단가조사표_교통수량산출서" xfId="2065"/>
    <cellStyle name="2_단가조사표_구조물대가 (2)" xfId="2066"/>
    <cellStyle name="2_단가조사표_내역서 (2)" xfId="2067"/>
    <cellStyle name="2_단가조사표_대전관저지구" xfId="2068"/>
    <cellStyle name="2_단가조사표_동측지~1" xfId="2069"/>
    <cellStyle name="2_단가조사표_동측지원422" xfId="2070"/>
    <cellStyle name="2_단가조사표_동측지원512" xfId="2071"/>
    <cellStyle name="2_단가조사표_동측지원524" xfId="2072"/>
    <cellStyle name="2_단가조사표_부대422" xfId="2073"/>
    <cellStyle name="2_단가조사표_부대시설" xfId="2074"/>
    <cellStyle name="2_단가조사표_소각수~1" xfId="2075"/>
    <cellStyle name="2_단가조사표_소각수내역서" xfId="2076"/>
    <cellStyle name="2_단가조사표_소각수목2" xfId="2077"/>
    <cellStyle name="2_단가조사표_수량산출서 (2)" xfId="2078"/>
    <cellStyle name="2_단가조사표_엑스포~1" xfId="2079"/>
    <cellStyle name="2_단가조사표_엑스포한빛1" xfId="2080"/>
    <cellStyle name="2_단가조사표_여객터미널331" xfId="2081"/>
    <cellStyle name="2_단가조사표_여객터미널513" xfId="2082"/>
    <cellStyle name="2_단가조사표_여객터미널629" xfId="2083"/>
    <cellStyle name="2_단가조사표_외곽도로616" xfId="2084"/>
    <cellStyle name="2_단가조사표_용인죽전수량" xfId="2085"/>
    <cellStyle name="2_단가조사표_원가계~1" xfId="2086"/>
    <cellStyle name="2_단가조사표_유기질" xfId="2087"/>
    <cellStyle name="2_단가조사표_자재조서 (2)" xfId="2088"/>
    <cellStyle name="2_단가조사표_총괄내역" xfId="2089"/>
    <cellStyle name="2_단가조사표_총괄내역 (2)" xfId="2090"/>
    <cellStyle name="2_단가조사표_터미널도로403" xfId="2091"/>
    <cellStyle name="2_단가조사표_터미널도로429" xfId="2092"/>
    <cellStyle name="2_단가조사표_포장일위" xfId="2093"/>
    <cellStyle name="20% - 강조색1 2" xfId="2094"/>
    <cellStyle name="20% - 강조색2 2" xfId="2095"/>
    <cellStyle name="20% - 강조색3 2" xfId="2096"/>
    <cellStyle name="20% - 강조색4 2" xfId="2097"/>
    <cellStyle name="20% - 강조색5 2" xfId="2098"/>
    <cellStyle name="20% - 강조색6 2" xfId="2099"/>
    <cellStyle name="2자리" xfId="2100"/>
    <cellStyle name="2자리선" xfId="2101"/>
    <cellStyle name="40% - 강조색1 2" xfId="2102"/>
    <cellStyle name="40% - 강조색2 2" xfId="2103"/>
    <cellStyle name="40% - 강조색3 2" xfId="2104"/>
    <cellStyle name="40% - 강조색4 2" xfId="2105"/>
    <cellStyle name="40% - 강조색5 2" xfId="2106"/>
    <cellStyle name="40% - 강조색6 2" xfId="2107"/>
    <cellStyle name="60" xfId="2108"/>
    <cellStyle name="60% - 강조색1 2" xfId="2109"/>
    <cellStyle name="60% - 강조색2 2" xfId="2110"/>
    <cellStyle name="60% - 강조색3 2" xfId="2111"/>
    <cellStyle name="60% - 강조색4 2" xfId="2112"/>
    <cellStyle name="60% - 강조색5 2" xfId="2113"/>
    <cellStyle name="60% - 강조색6 2" xfId="2114"/>
    <cellStyle name="_x0014_7." xfId="2115"/>
    <cellStyle name="82" xfId="2116"/>
    <cellStyle name="9" xfId="2117"/>
    <cellStyle name="a" xfId="2118"/>
    <cellStyle name="A¨­￠￢￠O [0]_INQUIRY ￠?￥i¨u¡AAⓒ￢Aⓒª " xfId="2119"/>
    <cellStyle name="A¨­￠￢￠O_INQUIRY ￠?￥i¨u¡AAⓒ￢Aⓒª " xfId="2120"/>
    <cellStyle name="Aee­ " xfId="2121"/>
    <cellStyle name="AeE­ [0]_ 2ÆAAþº° " xfId="2122"/>
    <cellStyle name="ÅëÈ­ [0]_¸ðÇü¸·" xfId="2123"/>
    <cellStyle name="AeE­ [0]_°ø A¤ C￥  BAR (sample) " xfId="2124"/>
    <cellStyle name="ÅëÈ­ [0]_INQUIRY ¿µ¾÷ÃßÁø " xfId="2125"/>
    <cellStyle name="AeE­ [0]_INQUIRY ¿μ¾÷AßAø " xfId="2126"/>
    <cellStyle name="ÅëÈ­ [0]_º»¼± ±æ¾î±úºÎ ¼ö·® Áý°èÇ¥ " xfId="2127"/>
    <cellStyle name="AeE­ [0]_º≫¼± ±æ¾i±uºI ¼o·R Ay°eC￥ " xfId="2128"/>
    <cellStyle name="Aee­ _고흥견적" xfId="2129"/>
    <cellStyle name="AeE­_ 2ÆAAþº° " xfId="2130"/>
    <cellStyle name="ÅëÈ­_¸ðÇü¸·" xfId="2131"/>
    <cellStyle name="AeE­_°ø A¤ C￥  BAR (sample) " xfId="2132"/>
    <cellStyle name="ÅëÈ­_INQUIRY ¿µ¾÷ÃßÁø " xfId="2133"/>
    <cellStyle name="AeE­_INQUIRY ¿μ¾÷AßAø " xfId="2134"/>
    <cellStyle name="ÅëÈ­_º»¼± ±æ¾î±úºÎ ¼ö·® Áý°èÇ¥ " xfId="2135"/>
    <cellStyle name="AeE­_º≫¼± ±æ¾i±uºI ¼o·R Ay°eC￥ " xfId="2136"/>
    <cellStyle name="AeE¡ⓒ [0]_INQUIRY ￠?￥i¨u¡AAⓒ￢Aⓒª " xfId="2137"/>
    <cellStyle name="AeE¡ⓒ_INQUIRY ￠?￥i¨u¡AAⓒ￢Aⓒª " xfId="2138"/>
    <cellStyle name="ALIGNMENT" xfId="2139"/>
    <cellStyle name="AÞ¸¶ [0]_ 2ÆAAþº° " xfId="2140"/>
    <cellStyle name="ÄÞ¸¶ [0]_¸ðÇü¸·" xfId="2141"/>
    <cellStyle name="AÞ¸¶ [0]_°ø A¤ C￥  BAR (sample) " xfId="2142"/>
    <cellStyle name="ÄÞ¸¶ [0]_INQUIRY ¿µ¾÷ÃßÁø " xfId="2143"/>
    <cellStyle name="AÞ¸¶ [0]_INQUIRY ¿μ¾÷AßAø " xfId="2144"/>
    <cellStyle name="ÄÞ¸¶ [0]_º»¼± ±æ¾î±úºÎ ¼ö·® Áý°èÇ¥ " xfId="2145"/>
    <cellStyle name="AÞ¸¶ [0]_º≫¼± ±æ¾i±uºI ¼o·R Ay°eC￥ " xfId="2146"/>
    <cellStyle name="AÞ¸¶_ 2ÆAAþº° " xfId="2147"/>
    <cellStyle name="ÄÞ¸¶_¸ðÇü¸·" xfId="2148"/>
    <cellStyle name="AÞ¸¶_°ø A¤ C￥  BAR (sample) " xfId="2149"/>
    <cellStyle name="ÄÞ¸¶_INQUIRY ¿µ¾÷ÃßÁø " xfId="2150"/>
    <cellStyle name="AÞ¸¶_INQUIRY ¿μ¾÷AßAø " xfId="2151"/>
    <cellStyle name="ÄÞ¸¶_º»¼± ±æ¾î±úºÎ ¼ö·® Áý°èÇ¥ " xfId="2152"/>
    <cellStyle name="AÞ¸¶_º≫¼± ±æ¾i±uºI ¼o·R Ay°eC￥ " xfId="2153"/>
    <cellStyle name="Body" xfId="2154"/>
    <cellStyle name="C¡IA¨ª_¡ic¨u¡A¨￢I¨￢¡Æ AN¡Æe " xfId="2155"/>
    <cellStyle name="C￥AØ_  FAB AIA¤  " xfId="2156"/>
    <cellStyle name="Ç¥ÁØ_¸ðÇü¸·" xfId="2157"/>
    <cellStyle name="C￥AØ_¿μ¾÷CoE² " xfId="2158"/>
    <cellStyle name="Ç¥ÁØ_»ç¾÷ºÎº° ÃÑ°è " xfId="2159"/>
    <cellStyle name="C￥AØ_≫c¾÷ºIº° AN°e " xfId="2160"/>
    <cellStyle name="Ç¥ÁØ_°­´ç (2)" xfId="2161"/>
    <cellStyle name="C￥AØ_¾c½A " xfId="2162"/>
    <cellStyle name="Ç¥ÁØ_5-1±¤°í " xfId="2163"/>
    <cellStyle name="C￥AØ_AN°y(1.25) " xfId="2164"/>
    <cellStyle name="Ç¥ÁØ_Áý°èÇ¥(2¿ù) " xfId="2165"/>
    <cellStyle name="C￥AØ_CoAo¹yAI °A¾×¿ⓒ½A " xfId="2166"/>
    <cellStyle name="Ç¥ÁØ_Sheet1_¿µ¾÷ÇöÈ² " xfId="2167"/>
    <cellStyle name="Calc Currency (0)" xfId="2168"/>
    <cellStyle name="category" xfId="2169"/>
    <cellStyle name="Comma" xfId="2170"/>
    <cellStyle name="Comma [0]" xfId="2171"/>
    <cellStyle name="comma zerodec" xfId="2172"/>
    <cellStyle name="Comma_ SG&amp;A Bridge " xfId="2173"/>
    <cellStyle name="Comma0" xfId="2174"/>
    <cellStyle name="Copied" xfId="2175"/>
    <cellStyle name="Curren" xfId="2176"/>
    <cellStyle name="Curren?_x0012_퐀_x0017_?" xfId="2177"/>
    <cellStyle name="Currency" xfId="2178"/>
    <cellStyle name="Currency [0]" xfId="2179"/>
    <cellStyle name="Currency 2" xfId="2180"/>
    <cellStyle name="Currency 3" xfId="2181"/>
    <cellStyle name="Currency 4" xfId="2182"/>
    <cellStyle name="currency-$" xfId="2183"/>
    <cellStyle name="Currency_ SG&amp;A Bridge " xfId="2184"/>
    <cellStyle name="Currency0" xfId="2185"/>
    <cellStyle name="Currency1" xfId="2186"/>
    <cellStyle name="Currency1 2" xfId="2187"/>
    <cellStyle name="Date" xfId="2188"/>
    <cellStyle name="Date 2" xfId="2189"/>
    <cellStyle name="Dezimal [0]_Compiling Utility Macros" xfId="2190"/>
    <cellStyle name="Dezimal_Compiling Utility Macros" xfId="2191"/>
    <cellStyle name="Dollar (zero dec)" xfId="2192"/>
    <cellStyle name="Entered" xfId="2193"/>
    <cellStyle name="F2" xfId="2194"/>
    <cellStyle name="F3" xfId="2195"/>
    <cellStyle name="F4" xfId="2196"/>
    <cellStyle name="F5" xfId="2197"/>
    <cellStyle name="F6" xfId="2198"/>
    <cellStyle name="F7" xfId="2199"/>
    <cellStyle name="F8" xfId="2200"/>
    <cellStyle name="Fixed" xfId="2201"/>
    <cellStyle name="Fixed 2" xfId="2202"/>
    <cellStyle name="Followed Hyperlink" xfId="2203"/>
    <cellStyle name="Grey" xfId="2204"/>
    <cellStyle name="Grey 2" xfId="2205"/>
    <cellStyle name="H1" xfId="2206"/>
    <cellStyle name="H2" xfId="2207"/>
    <cellStyle name="HEADER" xfId="2208"/>
    <cellStyle name="Header1" xfId="2209"/>
    <cellStyle name="Header2" xfId="2210"/>
    <cellStyle name="Heading 1" xfId="2211"/>
    <cellStyle name="Heading 2" xfId="2212"/>
    <cellStyle name="Heading1" xfId="2213"/>
    <cellStyle name="Heading2" xfId="2214"/>
    <cellStyle name="Helv8_PFD4.XLS" xfId="2215"/>
    <cellStyle name="Hyperlink" xfId="2216"/>
    <cellStyle name="Input [yellow]" xfId="2217"/>
    <cellStyle name="Input [yellow] 2" xfId="2218"/>
    <cellStyle name="kg" xfId="2219"/>
    <cellStyle name="L`" xfId="2220"/>
    <cellStyle name="M" xfId="2221"/>
    <cellStyle name="M2" xfId="2222"/>
    <cellStyle name="M3" xfId="2223"/>
    <cellStyle name="Milliers [0]_Arabian Spec" xfId="2224"/>
    <cellStyle name="Milliers_Arabian Spec" xfId="2225"/>
    <cellStyle name="Model" xfId="2226"/>
    <cellStyle name="Mon?aire [0]_Arabian Spec" xfId="2227"/>
    <cellStyle name="Mon?aire_Arabian Spec" xfId="2228"/>
    <cellStyle name="no dec" xfId="2229"/>
    <cellStyle name="Norial_mud plant bolted_KD2" xfId="2230"/>
    <cellStyle name="Normal - Style1" xfId="2231"/>
    <cellStyle name="Normal - Style1 2" xfId="2232"/>
    <cellStyle name="Normal - Style1 2 2" xfId="2233"/>
    <cellStyle name="Normal - Style2" xfId="2234"/>
    <cellStyle name="Normal - Style3" xfId="2235"/>
    <cellStyle name="Normal - Style4" xfId="2236"/>
    <cellStyle name="Normal - Style5" xfId="2237"/>
    <cellStyle name="Normal - Style6" xfId="2238"/>
    <cellStyle name="Normal - Style7" xfId="2239"/>
    <cellStyle name="Normal - Style8" xfId="2240"/>
    <cellStyle name="Normal - 유형1" xfId="2241"/>
    <cellStyle name="Normal_ SG&amp;A Bridge " xfId="2242"/>
    <cellStyle name="Œ…?æ맖?e [0.00]_laroux" xfId="2243"/>
    <cellStyle name="Œ…?æ맖?e_laroux" xfId="2244"/>
    <cellStyle name="oft Excel]_x000d__x000a_Comment=The open=/f lines load custom functions into the Paste Function list._x000d__x000a_Maximized=3_x000d__x000a_AutoFormat=" xfId="2245"/>
    <cellStyle name="oh" xfId="2246"/>
    <cellStyle name="Percent" xfId="2247"/>
    <cellStyle name="Percent [2]" xfId="2248"/>
    <cellStyle name="Percent 2" xfId="2249"/>
    <cellStyle name="Percent 3" xfId="2250"/>
    <cellStyle name="Percent 4" xfId="2251"/>
    <cellStyle name="Percent_02--청주산남(부분실행)" xfId="2252"/>
    <cellStyle name="RevList" xfId="2253"/>
    <cellStyle name="s]_x000d__x000a_run=c:\Hedgehog\app31.exe_x000d__x000a_spooler=yes_x000d__x000a_load=_x000d__x000a_run=_x000d__x000a_Beep=yes_x000d__x000a_NullPort=None_x000d__x000a_BorderWidth=3_x000d__x000a_CursorBlinkRate=530_x000d__x000a_D" xfId="2254"/>
    <cellStyle name="sh" xfId="2255"/>
    <cellStyle name="ssh" xfId="2256"/>
    <cellStyle name="STANDARD" xfId="2257"/>
    <cellStyle name="STD" xfId="2258"/>
    <cellStyle name="subhead" xfId="2259"/>
    <cellStyle name="Subtotal" xfId="2260"/>
    <cellStyle name="Text" xfId="2261"/>
    <cellStyle name="Title" xfId="2262"/>
    <cellStyle name="title [1]" xfId="2263"/>
    <cellStyle name="title [2]" xfId="2264"/>
    <cellStyle name="Title_견적04-05(05.8)" xfId="2265"/>
    <cellStyle name="Total" xfId="2266"/>
    <cellStyle name="UM" xfId="2267"/>
    <cellStyle name="W?rung [0]_Compiling Utility Macros" xfId="2268"/>
    <cellStyle name="W?rung_Compiling Utility Macros" xfId="2269"/>
    <cellStyle name="|?ドE" xfId="2270"/>
    <cellStyle name="강조색1 2" xfId="2271"/>
    <cellStyle name="강조색2 2" xfId="2272"/>
    <cellStyle name="강조색3 2" xfId="2273"/>
    <cellStyle name="강조색4 2" xfId="2274"/>
    <cellStyle name="강조색5 2" xfId="2275"/>
    <cellStyle name="강조색6 2" xfId="2276"/>
    <cellStyle name="경고문 2" xfId="2277"/>
    <cellStyle name="계산 2" xfId="2278"/>
    <cellStyle name="고정소숫점" xfId="2279"/>
    <cellStyle name="고정소숫점 2" xfId="2280"/>
    <cellStyle name="고정출력1" xfId="2281"/>
    <cellStyle name="고정출력2" xfId="2282"/>
    <cellStyle name="공사원가계산서(조경)" xfId="2283"/>
    <cellStyle name="공종" xfId="2284"/>
    <cellStyle name="咬訌裝?INCOM1" xfId="2285"/>
    <cellStyle name="咬訌裝?INCOM10" xfId="2286"/>
    <cellStyle name="咬訌裝?INCOM2" xfId="2287"/>
    <cellStyle name="咬訌裝?INCOM3" xfId="2288"/>
    <cellStyle name="咬訌裝?INCOM4" xfId="2289"/>
    <cellStyle name="咬訌裝?INCOM5" xfId="2290"/>
    <cellStyle name="咬訌裝?INCOM6" xfId="2291"/>
    <cellStyle name="咬訌裝?INCOM7" xfId="2292"/>
    <cellStyle name="咬訌裝?INCOM8" xfId="2293"/>
    <cellStyle name="咬訌裝?INCOM9" xfId="2294"/>
    <cellStyle name="咬訌裝?PRIB11" xfId="2295"/>
    <cellStyle name="규격" xfId="2296"/>
    <cellStyle name="기계" xfId="2297"/>
    <cellStyle name="끼_x0001_?" xfId="2298"/>
    <cellStyle name="나쁨 2" xfId="2299"/>
    <cellStyle name="날짜" xfId="2300"/>
    <cellStyle name="내역서" xfId="2301"/>
    <cellStyle name="네모제목" xfId="2302"/>
    <cellStyle name="단위" xfId="2303"/>
    <cellStyle name="달러" xfId="2304"/>
    <cellStyle name="돋움채" xfId="2305"/>
    <cellStyle name="뒤에 오는 하이퍼링크" xfId="2306"/>
    <cellStyle name="똿뗦먛귟 [0.00]_laroux" xfId="2307"/>
    <cellStyle name="똿뗦먛귟_laroux" xfId="2308"/>
    <cellStyle name="마이너스키" xfId="2309"/>
    <cellStyle name="메모 2" xfId="2310"/>
    <cellStyle name="메모 2 2" xfId="2311"/>
    <cellStyle name="믅됞 [0.00]_laroux" xfId="2312"/>
    <cellStyle name="믅됞_laroux" xfId="2313"/>
    <cellStyle name="배분" xfId="2314"/>
    <cellStyle name="백" xfId="2315"/>
    <cellStyle name="백_3.우수" xfId="2316"/>
    <cellStyle name="백_우수1(변경)" xfId="2317"/>
    <cellStyle name="백_우수공" xfId="2318"/>
    <cellStyle name="백분율 [△1]" xfId="2319"/>
    <cellStyle name="백분율 [△2]" xfId="2320"/>
    <cellStyle name="백분율 [0]" xfId="2321"/>
    <cellStyle name="백분율 [0] 2" xfId="2322"/>
    <cellStyle name="백분율 [2]" xfId="2323"/>
    <cellStyle name="백분율 10" xfId="2324"/>
    <cellStyle name="백분율 100" xfId="2325"/>
    <cellStyle name="백분율 101" xfId="2326"/>
    <cellStyle name="백분율 102" xfId="2327"/>
    <cellStyle name="백분율 103" xfId="2328"/>
    <cellStyle name="백분율 104" xfId="2329"/>
    <cellStyle name="백분율 105" xfId="2330"/>
    <cellStyle name="백분율 106" xfId="2331"/>
    <cellStyle name="백분율 107" xfId="2332"/>
    <cellStyle name="백분율 108" xfId="2333"/>
    <cellStyle name="백분율 109" xfId="2334"/>
    <cellStyle name="백분율 11" xfId="2335"/>
    <cellStyle name="백분율 110" xfId="2336"/>
    <cellStyle name="백분율 111" xfId="2337"/>
    <cellStyle name="백분율 112" xfId="2338"/>
    <cellStyle name="백분율 113" xfId="2339"/>
    <cellStyle name="백분율 114" xfId="2340"/>
    <cellStyle name="백분율 115" xfId="2341"/>
    <cellStyle name="백분율 116" xfId="2342"/>
    <cellStyle name="백분율 117" xfId="2343"/>
    <cellStyle name="백분율 118" xfId="2344"/>
    <cellStyle name="백분율 119" xfId="2345"/>
    <cellStyle name="백분율 12" xfId="2346"/>
    <cellStyle name="백분율 120" xfId="2347"/>
    <cellStyle name="백분율 121" xfId="2348"/>
    <cellStyle name="백분율 122" xfId="2349"/>
    <cellStyle name="백분율 123" xfId="2350"/>
    <cellStyle name="백분율 124" xfId="2351"/>
    <cellStyle name="백분율 125" xfId="2352"/>
    <cellStyle name="백분율 126" xfId="2353"/>
    <cellStyle name="백분율 127" xfId="2354"/>
    <cellStyle name="백분율 128" xfId="2355"/>
    <cellStyle name="백분율 129" xfId="2356"/>
    <cellStyle name="백분율 13" xfId="2357"/>
    <cellStyle name="백분율 130" xfId="2358"/>
    <cellStyle name="백분율 131" xfId="2359"/>
    <cellStyle name="백분율 132" xfId="2360"/>
    <cellStyle name="백분율 133" xfId="2361"/>
    <cellStyle name="백분율 134" xfId="2362"/>
    <cellStyle name="백분율 135" xfId="2363"/>
    <cellStyle name="백분율 136" xfId="2364"/>
    <cellStyle name="백분율 137" xfId="2365"/>
    <cellStyle name="백분율 138" xfId="2366"/>
    <cellStyle name="백분율 139" xfId="2367"/>
    <cellStyle name="백분율 14" xfId="2368"/>
    <cellStyle name="백분율 140" xfId="2369"/>
    <cellStyle name="백분율 15" xfId="2370"/>
    <cellStyle name="백분율 16" xfId="2371"/>
    <cellStyle name="백분율 17" xfId="2372"/>
    <cellStyle name="백분율 18" xfId="2373"/>
    <cellStyle name="백분율 19" xfId="2374"/>
    <cellStyle name="백분율 2" xfId="2375"/>
    <cellStyle name="백분율 2 2" xfId="2376"/>
    <cellStyle name="백분율 2 3" xfId="2377"/>
    <cellStyle name="백분율 2 4" xfId="2378"/>
    <cellStyle name="백분율 2 5" xfId="2379"/>
    <cellStyle name="백분율 2 5 2" xfId="2380"/>
    <cellStyle name="백분율 2 6" xfId="2381"/>
    <cellStyle name="백분율 20" xfId="2382"/>
    <cellStyle name="백분율 21" xfId="2383"/>
    <cellStyle name="백분율 22" xfId="2384"/>
    <cellStyle name="백분율 23" xfId="2385"/>
    <cellStyle name="백분율 24" xfId="2386"/>
    <cellStyle name="백분율 25" xfId="2387"/>
    <cellStyle name="백분율 26" xfId="2388"/>
    <cellStyle name="백분율 27" xfId="2389"/>
    <cellStyle name="백분율 28" xfId="2390"/>
    <cellStyle name="백분율 29" xfId="2391"/>
    <cellStyle name="백분율 3" xfId="2392"/>
    <cellStyle name="백분율 3 2" xfId="2393"/>
    <cellStyle name="백분율 3 3" xfId="2394"/>
    <cellStyle name="백분율 30" xfId="2395"/>
    <cellStyle name="백분율 31" xfId="2396"/>
    <cellStyle name="백분율 32" xfId="2397"/>
    <cellStyle name="백분율 33" xfId="2398"/>
    <cellStyle name="백분율 34" xfId="2399"/>
    <cellStyle name="백분율 35" xfId="2400"/>
    <cellStyle name="백분율 36" xfId="2401"/>
    <cellStyle name="백분율 37" xfId="2402"/>
    <cellStyle name="백분율 38" xfId="2403"/>
    <cellStyle name="백분율 39" xfId="2404"/>
    <cellStyle name="백분율 4" xfId="2405"/>
    <cellStyle name="백분율 40" xfId="2406"/>
    <cellStyle name="백분율 41" xfId="2407"/>
    <cellStyle name="백분율 42" xfId="2408"/>
    <cellStyle name="백분율 43" xfId="2409"/>
    <cellStyle name="백분율 44" xfId="2410"/>
    <cellStyle name="백분율 45" xfId="2411"/>
    <cellStyle name="백분율 46" xfId="2412"/>
    <cellStyle name="백분율 47" xfId="2413"/>
    <cellStyle name="백분율 48" xfId="2414"/>
    <cellStyle name="백분율 49" xfId="2415"/>
    <cellStyle name="백분율 5" xfId="2416"/>
    <cellStyle name="백분율 50" xfId="2417"/>
    <cellStyle name="백분율 51" xfId="2418"/>
    <cellStyle name="백분율 52" xfId="2419"/>
    <cellStyle name="백분율 53" xfId="2420"/>
    <cellStyle name="백분율 54" xfId="2421"/>
    <cellStyle name="백분율 55" xfId="2422"/>
    <cellStyle name="백분율 56" xfId="2423"/>
    <cellStyle name="백분율 57" xfId="2424"/>
    <cellStyle name="백분율 58" xfId="2425"/>
    <cellStyle name="백분율 59" xfId="2426"/>
    <cellStyle name="백분율 6" xfId="2427"/>
    <cellStyle name="백분율 60" xfId="2428"/>
    <cellStyle name="백분율 61" xfId="2429"/>
    <cellStyle name="백분율 62" xfId="2430"/>
    <cellStyle name="백분율 63" xfId="2431"/>
    <cellStyle name="백분율 64" xfId="2432"/>
    <cellStyle name="백분율 65" xfId="2433"/>
    <cellStyle name="백분율 66" xfId="2434"/>
    <cellStyle name="백분율 66 2" xfId="2435"/>
    <cellStyle name="백분율 66 3" xfId="2436"/>
    <cellStyle name="백분율 67" xfId="2437"/>
    <cellStyle name="백분율 68" xfId="2438"/>
    <cellStyle name="백분율 69" xfId="2439"/>
    <cellStyle name="백분율 69 2" xfId="2440"/>
    <cellStyle name="백분율 69 3" xfId="2441"/>
    <cellStyle name="백분율 7" xfId="2442"/>
    <cellStyle name="백분율 70" xfId="2443"/>
    <cellStyle name="백분율 71" xfId="2444"/>
    <cellStyle name="백분율 71 2" xfId="2445"/>
    <cellStyle name="백분율 71 3" xfId="2446"/>
    <cellStyle name="백분율 72" xfId="2447"/>
    <cellStyle name="백분율 73" xfId="2448"/>
    <cellStyle name="백분율 73 2" xfId="2449"/>
    <cellStyle name="백분율 73 3" xfId="2450"/>
    <cellStyle name="백분율 74" xfId="2451"/>
    <cellStyle name="백분율 75" xfId="2452"/>
    <cellStyle name="백분율 76" xfId="2453"/>
    <cellStyle name="백분율 76 2" xfId="2454"/>
    <cellStyle name="백분율 76 3" xfId="2455"/>
    <cellStyle name="백분율 77" xfId="2456"/>
    <cellStyle name="백분율 78" xfId="2457"/>
    <cellStyle name="백분율 79" xfId="2458"/>
    <cellStyle name="백분율 8" xfId="2459"/>
    <cellStyle name="백분율 80" xfId="2460"/>
    <cellStyle name="백분율 81" xfId="2461"/>
    <cellStyle name="백분율 82" xfId="2462"/>
    <cellStyle name="백분율 83" xfId="2463"/>
    <cellStyle name="백분율 83 2" xfId="2464"/>
    <cellStyle name="백분율 84" xfId="2465"/>
    <cellStyle name="백분율 85" xfId="2466"/>
    <cellStyle name="백분율 86" xfId="2467"/>
    <cellStyle name="백분율 87" xfId="2468"/>
    <cellStyle name="백분율 88" xfId="2469"/>
    <cellStyle name="백분율 89" xfId="2470"/>
    <cellStyle name="백분율 9" xfId="2471"/>
    <cellStyle name="백분율 90" xfId="2472"/>
    <cellStyle name="백분율 91" xfId="2473"/>
    <cellStyle name="백분율 92" xfId="2474"/>
    <cellStyle name="백분율 93" xfId="2475"/>
    <cellStyle name="백분율 94" xfId="2476"/>
    <cellStyle name="백분율 95" xfId="2477"/>
    <cellStyle name="백분율 96" xfId="2478"/>
    <cellStyle name="백분율 97" xfId="2479"/>
    <cellStyle name="백분율 98" xfId="2480"/>
    <cellStyle name="백분율 99" xfId="2481"/>
    <cellStyle name="백분율［△1］" xfId="2482"/>
    <cellStyle name="백분율［△2］" xfId="2483"/>
    <cellStyle name="병합 후 가운데 맞춤" xfId="2484"/>
    <cellStyle name="병합 후 가운데 정열" xfId="2485"/>
    <cellStyle name="보통 2" xfId="2486"/>
    <cellStyle name="뷭?_BOOKSHIP" xfId="2487"/>
    <cellStyle name="빨간색" xfId="2488"/>
    <cellStyle name="빨강" xfId="2489"/>
    <cellStyle name="선택영역의 가운데로" xfId="2490"/>
    <cellStyle name="설계서" xfId="2491"/>
    <cellStyle name="설명 텍스트 2" xfId="2492"/>
    <cellStyle name="셀 확인 2" xfId="2493"/>
    <cellStyle name="수량" xfId="2494"/>
    <cellStyle name="수량 2" xfId="2495"/>
    <cellStyle name="수량1" xfId="2496"/>
    <cellStyle name="수목명" xfId="2497"/>
    <cellStyle name="숫자(R)" xfId="2498"/>
    <cellStyle name="쉼표 [0] 10" xfId="2499"/>
    <cellStyle name="쉼표 [0] 10 2 10" xfId="2500"/>
    <cellStyle name="쉼표 [0] 11" xfId="2851"/>
    <cellStyle name="쉼표 [0] 12" xfId="2856"/>
    <cellStyle name="쉼표 [0] 2" xfId="2501"/>
    <cellStyle name="쉼표 [0] 2 10" xfId="2502"/>
    <cellStyle name="쉼표 [0] 2 11" xfId="2503"/>
    <cellStyle name="쉼표 [0] 2 12" xfId="2504"/>
    <cellStyle name="쉼표 [0] 2 13" xfId="2505"/>
    <cellStyle name="쉼표 [0] 2 14" xfId="2506"/>
    <cellStyle name="쉼표 [0] 2 15" xfId="2507"/>
    <cellStyle name="쉼표 [0] 2 16" xfId="2508"/>
    <cellStyle name="쉼표 [0] 2 17" xfId="2509"/>
    <cellStyle name="쉼표 [0] 2 18" xfId="2510"/>
    <cellStyle name="쉼표 [0] 2 19" xfId="2511"/>
    <cellStyle name="쉼표 [0] 2 2" xfId="2512"/>
    <cellStyle name="쉼표 [0] 2 2 10" xfId="2513"/>
    <cellStyle name="쉼표 [0] 2 2 11" xfId="2514"/>
    <cellStyle name="쉼표 [0] 2 2 12" xfId="2515"/>
    <cellStyle name="쉼표 [0] 2 2 13" xfId="2516"/>
    <cellStyle name="쉼표 [0] 2 2 14" xfId="2517"/>
    <cellStyle name="쉼표 [0] 2 2 15" xfId="2518"/>
    <cellStyle name="쉼표 [0] 2 2 16" xfId="2519"/>
    <cellStyle name="쉼표 [0] 2 2 17" xfId="2520"/>
    <cellStyle name="쉼표 [0] 2 2 18" xfId="2521"/>
    <cellStyle name="쉼표 [0] 2 2 19" xfId="2522"/>
    <cellStyle name="쉼표 [0] 2 2 2" xfId="2523"/>
    <cellStyle name="쉼표 [0] 2 2 2 2" xfId="2524"/>
    <cellStyle name="쉼표 [0] 2 2 20" xfId="2525"/>
    <cellStyle name="쉼표 [0] 2 2 21" xfId="2526"/>
    <cellStyle name="쉼표 [0] 2 2 22" xfId="2527"/>
    <cellStyle name="쉼표 [0] 2 2 23" xfId="2528"/>
    <cellStyle name="쉼표 [0] 2 2 24" xfId="2529"/>
    <cellStyle name="쉼표 [0] 2 2 25" xfId="2530"/>
    <cellStyle name="쉼표 [0] 2 2 26" xfId="2531"/>
    <cellStyle name="쉼표 [0] 2 2 27" xfId="2532"/>
    <cellStyle name="쉼표 [0] 2 2 28" xfId="2533"/>
    <cellStyle name="쉼표 [0] 2 2 29" xfId="2534"/>
    <cellStyle name="쉼표 [0] 2 2 3" xfId="2535"/>
    <cellStyle name="쉼표 [0] 2 2 30" xfId="2536"/>
    <cellStyle name="쉼표 [0] 2 2 31" xfId="2537"/>
    <cellStyle name="쉼표 [0] 2 2 32" xfId="2538"/>
    <cellStyle name="쉼표 [0] 2 2 33" xfId="2539"/>
    <cellStyle name="쉼표 [0] 2 2 34" xfId="2540"/>
    <cellStyle name="쉼표 [0] 2 2 35" xfId="2541"/>
    <cellStyle name="쉼표 [0] 2 2 36" xfId="2542"/>
    <cellStyle name="쉼표 [0] 2 2 37" xfId="2543"/>
    <cellStyle name="쉼표 [0] 2 2 38" xfId="2544"/>
    <cellStyle name="쉼표 [0] 2 2 39" xfId="2545"/>
    <cellStyle name="쉼표 [0] 2 2 4" xfId="2546"/>
    <cellStyle name="쉼표 [0] 2 2 4 2" xfId="2547"/>
    <cellStyle name="쉼표 [0] 2 2 40" xfId="2548"/>
    <cellStyle name="쉼표 [0] 2 2 41" xfId="2549"/>
    <cellStyle name="쉼표 [0] 2 2 42" xfId="2550"/>
    <cellStyle name="쉼표 [0] 2 2 43" xfId="2551"/>
    <cellStyle name="쉼표 [0] 2 2 44" xfId="2552"/>
    <cellStyle name="쉼표 [0] 2 2 45" xfId="2553"/>
    <cellStyle name="쉼표 [0] 2 2 46" xfId="2554"/>
    <cellStyle name="쉼표 [0] 2 2 47" xfId="2555"/>
    <cellStyle name="쉼표 [0] 2 2 48" xfId="2556"/>
    <cellStyle name="쉼표 [0] 2 2 49" xfId="2557"/>
    <cellStyle name="쉼표 [0] 2 2 5" xfId="2558"/>
    <cellStyle name="쉼표 [0] 2 2 50" xfId="2559"/>
    <cellStyle name="쉼표 [0] 2 2 51" xfId="2560"/>
    <cellStyle name="쉼표 [0] 2 2 52" xfId="2561"/>
    <cellStyle name="쉼표 [0] 2 2 53" xfId="2562"/>
    <cellStyle name="쉼표 [0] 2 2 54" xfId="2563"/>
    <cellStyle name="쉼표 [0] 2 2 55" xfId="2564"/>
    <cellStyle name="쉼표 [0] 2 2 56" xfId="2565"/>
    <cellStyle name="쉼표 [0] 2 2 57" xfId="2566"/>
    <cellStyle name="쉼표 [0] 2 2 58" xfId="2567"/>
    <cellStyle name="쉼표 [0] 2 2 59" xfId="2568"/>
    <cellStyle name="쉼표 [0] 2 2 6" xfId="2569"/>
    <cellStyle name="쉼표 [0] 2 2 60" xfId="2570"/>
    <cellStyle name="쉼표 [0] 2 2 61" xfId="2571"/>
    <cellStyle name="쉼표 [0] 2 2 62" xfId="2572"/>
    <cellStyle name="쉼표 [0] 2 2 63" xfId="2573"/>
    <cellStyle name="쉼표 [0] 2 2 64" xfId="2574"/>
    <cellStyle name="쉼표 [0] 2 2 65" xfId="2575"/>
    <cellStyle name="쉼표 [0] 2 2 66" xfId="2576"/>
    <cellStyle name="쉼표 [0] 2 2 67" xfId="2577"/>
    <cellStyle name="쉼표 [0] 2 2 68" xfId="2578"/>
    <cellStyle name="쉼표 [0] 2 2 68 2" xfId="2579"/>
    <cellStyle name="쉼표 [0] 2 2 69" xfId="2580"/>
    <cellStyle name="쉼표 [0] 2 2 7" xfId="2581"/>
    <cellStyle name="쉼표 [0] 2 2 8" xfId="2582"/>
    <cellStyle name="쉼표 [0] 2 2 9" xfId="2583"/>
    <cellStyle name="쉼표 [0] 2 20" xfId="2584"/>
    <cellStyle name="쉼표 [0] 2 21" xfId="2585"/>
    <cellStyle name="쉼표 [0] 2 22" xfId="2586"/>
    <cellStyle name="쉼표 [0] 2 23" xfId="2587"/>
    <cellStyle name="쉼표 [0] 2 24" xfId="2588"/>
    <cellStyle name="쉼표 [0] 2 25" xfId="2589"/>
    <cellStyle name="쉼표 [0] 2 26" xfId="2590"/>
    <cellStyle name="쉼표 [0] 2 27" xfId="2591"/>
    <cellStyle name="쉼표 [0] 2 28" xfId="2592"/>
    <cellStyle name="쉼표 [0] 2 29" xfId="2593"/>
    <cellStyle name="쉼표 [0] 2 3" xfId="2594"/>
    <cellStyle name="쉼표 [0] 2 3 2" xfId="2595"/>
    <cellStyle name="쉼표 [0] 2 30" xfId="2596"/>
    <cellStyle name="쉼표 [0] 2 31" xfId="2597"/>
    <cellStyle name="쉼표 [0] 2 32" xfId="2598"/>
    <cellStyle name="쉼표 [0] 2 33" xfId="2599"/>
    <cellStyle name="쉼표 [0] 2 34" xfId="2600"/>
    <cellStyle name="쉼표 [0] 2 35" xfId="2601"/>
    <cellStyle name="쉼표 [0] 2 36" xfId="2602"/>
    <cellStyle name="쉼표 [0] 2 37" xfId="2603"/>
    <cellStyle name="쉼표 [0] 2 38" xfId="2604"/>
    <cellStyle name="쉼표 [0] 2 39" xfId="2605"/>
    <cellStyle name="쉼표 [0] 2 4" xfId="2606"/>
    <cellStyle name="쉼표 [0] 2 40" xfId="2607"/>
    <cellStyle name="쉼표 [0] 2 41" xfId="2608"/>
    <cellStyle name="쉼표 [0] 2 42" xfId="2609"/>
    <cellStyle name="쉼표 [0] 2 43" xfId="2610"/>
    <cellStyle name="쉼표 [0] 2 44" xfId="2611"/>
    <cellStyle name="쉼표 [0] 2 45" xfId="2612"/>
    <cellStyle name="쉼표 [0] 2 46" xfId="2613"/>
    <cellStyle name="쉼표 [0] 2 47" xfId="2614"/>
    <cellStyle name="쉼표 [0] 2 48" xfId="2615"/>
    <cellStyle name="쉼표 [0] 2 49" xfId="2616"/>
    <cellStyle name="쉼표 [0] 2 5" xfId="2617"/>
    <cellStyle name="쉼표 [0] 2 50" xfId="2618"/>
    <cellStyle name="쉼표 [0] 2 51" xfId="2619"/>
    <cellStyle name="쉼표 [0] 2 52" xfId="2620"/>
    <cellStyle name="쉼표 [0] 2 53" xfId="2621"/>
    <cellStyle name="쉼표 [0] 2 54" xfId="2622"/>
    <cellStyle name="쉼표 [0] 2 55" xfId="2623"/>
    <cellStyle name="쉼표 [0] 2 56" xfId="2624"/>
    <cellStyle name="쉼표 [0] 2 57" xfId="2625"/>
    <cellStyle name="쉼표 [0] 2 58" xfId="2626"/>
    <cellStyle name="쉼표 [0] 2 59" xfId="2627"/>
    <cellStyle name="쉼표 [0] 2 6" xfId="2628"/>
    <cellStyle name="쉼표 [0] 2 60" xfId="2629"/>
    <cellStyle name="쉼표 [0] 2 61" xfId="2630"/>
    <cellStyle name="쉼표 [0] 2 62" xfId="2631"/>
    <cellStyle name="쉼표 [0] 2 63" xfId="2632"/>
    <cellStyle name="쉼표 [0] 2 64" xfId="2633"/>
    <cellStyle name="쉼표 [0] 2 65" xfId="2634"/>
    <cellStyle name="쉼표 [0] 2 66" xfId="2635"/>
    <cellStyle name="쉼표 [0] 2 67" xfId="2636"/>
    <cellStyle name="쉼표 [0] 2 68" xfId="2637"/>
    <cellStyle name="쉼표 [0] 2 69" xfId="2638"/>
    <cellStyle name="쉼표 [0] 2 7" xfId="2639"/>
    <cellStyle name="쉼표 [0] 2 70" xfId="2640"/>
    <cellStyle name="쉼표 [0] 2 71" xfId="2641"/>
    <cellStyle name="쉼표 [0] 2 72" xfId="2642"/>
    <cellStyle name="쉼표 [0] 2 73" xfId="2643"/>
    <cellStyle name="쉼표 [0] 2 74" xfId="2644"/>
    <cellStyle name="쉼표 [0] 2 75" xfId="2645"/>
    <cellStyle name="쉼표 [0] 2 76" xfId="2646"/>
    <cellStyle name="쉼표 [0] 2 77" xfId="2647"/>
    <cellStyle name="쉼표 [0] 2 78" xfId="2648"/>
    <cellStyle name="쉼표 [0] 2 79" xfId="2649"/>
    <cellStyle name="쉼표 [0] 2 8" xfId="2650"/>
    <cellStyle name="쉼표 [0] 2 80" xfId="2651"/>
    <cellStyle name="쉼표 [0] 2 80 2" xfId="2652"/>
    <cellStyle name="쉼표 [0] 2 81" xfId="2653"/>
    <cellStyle name="쉼표 [0] 2 82" xfId="2853"/>
    <cellStyle name="쉼표 [0] 2 9" xfId="2654"/>
    <cellStyle name="쉼표 [0] 3" xfId="2655"/>
    <cellStyle name="쉼표 [0] 3 2" xfId="2656"/>
    <cellStyle name="쉼표 [0] 3 2 2" xfId="2657"/>
    <cellStyle name="쉼표 [0] 3 2 3" xfId="2658"/>
    <cellStyle name="쉼표 [0] 3 2 4" xfId="2659"/>
    <cellStyle name="쉼표 [0] 3 3" xfId="2660"/>
    <cellStyle name="쉼표 [0] 3 4" xfId="2661"/>
    <cellStyle name="쉼표 [0] 3 5" xfId="2662"/>
    <cellStyle name="쉼표 [0] 4" xfId="2663"/>
    <cellStyle name="쉼표 [0] 4 2" xfId="2664"/>
    <cellStyle name="쉼표 [0] 4 3" xfId="2665"/>
    <cellStyle name="쉼표 [0] 4 4" xfId="2666"/>
    <cellStyle name="쉼표 [0] 4 5" xfId="2667"/>
    <cellStyle name="쉼표 [0] 5" xfId="2668"/>
    <cellStyle name="쉼표 [0] 5 2" xfId="2669"/>
    <cellStyle name="쉼표 [0] 5 3" xfId="2670"/>
    <cellStyle name="쉼표 [0] 6" xfId="2671"/>
    <cellStyle name="쉼표 [0] 6 2" xfId="2672"/>
    <cellStyle name="쉼표 [0] 6 3" xfId="2673"/>
    <cellStyle name="쉼표 [0] 7" xfId="2674"/>
    <cellStyle name="쉼표 [0] 8" xfId="2675"/>
    <cellStyle name="쉼표 [0] 9" xfId="2676"/>
    <cellStyle name="쉼표 [0] 9 2" xfId="2677"/>
    <cellStyle name="쉼표 [0] 92" xfId="2678"/>
    <cellStyle name="쉼표 [0] 92 2" xfId="2679"/>
    <cellStyle name="쉼표 [0] 93" xfId="2680"/>
    <cellStyle name="쉼표 [0] 93 2" xfId="2681"/>
    <cellStyle name="쉼표 [0]_연희동" xfId="2854"/>
    <cellStyle name="스타일 1" xfId="2682"/>
    <cellStyle name="스타일 1 2" xfId="2683"/>
    <cellStyle name="스타일 1 3" xfId="2684"/>
    <cellStyle name="스타일 10" xfId="2685"/>
    <cellStyle name="스타일 2" xfId="2686"/>
    <cellStyle name="스타일 3" xfId="2687"/>
    <cellStyle name="스타일 4" xfId="2688"/>
    <cellStyle name="스타일 5" xfId="2689"/>
    <cellStyle name="스타일 6" xfId="2690"/>
    <cellStyle name="스타일 7" xfId="2691"/>
    <cellStyle name="스타일 8" xfId="2692"/>
    <cellStyle name="스타일 9" xfId="2693"/>
    <cellStyle name="안건회계법인" xfId="2694"/>
    <cellStyle name="연결된 셀 2" xfId="2695"/>
    <cellStyle name="열어본 하이퍼링크" xfId="2696"/>
    <cellStyle name="옛체" xfId="2697"/>
    <cellStyle name="왼쪽2" xfId="2698"/>
    <cellStyle name="요약 2" xfId="2699"/>
    <cellStyle name="원" xfId="2700"/>
    <cellStyle name="원_01객실(통합)" xfId="2701"/>
    <cellStyle name="원_01세탁실 " xfId="2702"/>
    <cellStyle name="원_01슈퍼" xfId="2703"/>
    <cellStyle name="원_03예산작성" xfId="2704"/>
    <cellStyle name="원_품의" xfId="2705"/>
    <cellStyle name="원_품의서" xfId="2706"/>
    <cellStyle name="원_품의양식" xfId="2707"/>
    <cellStyle name="유1" xfId="2708"/>
    <cellStyle name="일위[계]" xfId="2709"/>
    <cellStyle name="일위[금액]" xfId="2710"/>
    <cellStyle name="일위[단가]" xfId="2711"/>
    <cellStyle name="일위대가" xfId="2712"/>
    <cellStyle name="입력 2" xfId="2713"/>
    <cellStyle name="자리수" xfId="2714"/>
    <cellStyle name="자리수0" xfId="2715"/>
    <cellStyle name="자리수0 2" xfId="2716"/>
    <cellStyle name="제목 1 2" xfId="2717"/>
    <cellStyle name="제목 1(左)" xfId="2718"/>
    <cellStyle name="제목 1(中)" xfId="2719"/>
    <cellStyle name="제목 2 2" xfId="2720"/>
    <cellStyle name="제목 3 2" xfId="2721"/>
    <cellStyle name="제목 4 2" xfId="2722"/>
    <cellStyle name="제목 5" xfId="2723"/>
    <cellStyle name="제목[1 줄]" xfId="2724"/>
    <cellStyle name="제목[2줄 아래]" xfId="2725"/>
    <cellStyle name="제목[2줄 위]" xfId="2726"/>
    <cellStyle name="제목1" xfId="2727"/>
    <cellStyle name="좋음 2" xfId="2728"/>
    <cellStyle name="준_내역금액(계)구하기_박스만들기_1(" xfId="2729"/>
    <cellStyle name="지정되지 않음" xfId="2730"/>
    <cellStyle name="지정되지 않음 2" xfId="2731"/>
    <cellStyle name="출력 2" xfId="2732"/>
    <cellStyle name="콤" xfId="2733"/>
    <cellStyle name="콤_3.우수" xfId="2734"/>
    <cellStyle name="콤마 [" xfId="2735"/>
    <cellStyle name="콤마 [#]" xfId="2736"/>
    <cellStyle name="콤마 []" xfId="2737"/>
    <cellStyle name="콤마 [0]" xfId="2738"/>
    <cellStyle name="콤마 [1]" xfId="2739"/>
    <cellStyle name="콤마 [2]" xfId="2740"/>
    <cellStyle name="콤마 [금액]" xfId="2741"/>
    <cellStyle name="콤마 [소수]" xfId="2742"/>
    <cellStyle name="콤마 [수량]" xfId="2743"/>
    <cellStyle name="콤마 1" xfId="2744"/>
    <cellStyle name="콤마[ ]" xfId="2745"/>
    <cellStyle name="콤마[*]" xfId="2746"/>
    <cellStyle name="콤마[,]" xfId="2747"/>
    <cellStyle name="콤마[.]" xfId="2748"/>
    <cellStyle name="콤마[0]" xfId="2749"/>
    <cellStyle name="콤마_   1997   " xfId="2750"/>
    <cellStyle name="통" xfId="2751"/>
    <cellStyle name="통_3.우수" xfId="2752"/>
    <cellStyle name="통화 [" xfId="2753"/>
    <cellStyle name="통화 [0㉝〸" xfId="2754"/>
    <cellStyle name="퍼센트" xfId="2755"/>
    <cellStyle name="퍼센트 2" xfId="2756"/>
    <cellStyle name="표" xfId="2757"/>
    <cellStyle name="표(가는선,가운데,중앙)" xfId="2758"/>
    <cellStyle name="표(가는선,왼쪽,중앙)" xfId="2759"/>
    <cellStyle name="표(세로쓰기)" xfId="2760"/>
    <cellStyle name="표_3.우수" xfId="2761"/>
    <cellStyle name="표머릿글(上)" xfId="2762"/>
    <cellStyle name="표머릿글(中)" xfId="2763"/>
    <cellStyle name="표머릿글(下)" xfId="2764"/>
    <cellStyle name="표준" xfId="0" builtinId="0"/>
    <cellStyle name="표준 10" xfId="2765"/>
    <cellStyle name="표준 10 2" xfId="2766"/>
    <cellStyle name="표준 11" xfId="2767"/>
    <cellStyle name="표준 11 2" xfId="2768"/>
    <cellStyle name="표준 12" xfId="2769"/>
    <cellStyle name="표준 13" xfId="2770"/>
    <cellStyle name="표준 14" xfId="2771"/>
    <cellStyle name="표준 15" xfId="2772"/>
    <cellStyle name="표준 16" xfId="2773"/>
    <cellStyle name="표준 17" xfId="2774"/>
    <cellStyle name="표준 18" xfId="2775"/>
    <cellStyle name="표준 19" xfId="2776"/>
    <cellStyle name="표준 19 2" xfId="2777"/>
    <cellStyle name="표준 2" xfId="2778"/>
    <cellStyle name="표준 2 10" xfId="2779"/>
    <cellStyle name="표준 2 11" xfId="2780"/>
    <cellStyle name="표준 2 12" xfId="2781"/>
    <cellStyle name="표준 2 13" xfId="2782"/>
    <cellStyle name="표준 2 14" xfId="2783"/>
    <cellStyle name="표준 2 15" xfId="2784"/>
    <cellStyle name="표준 2 16" xfId="2785"/>
    <cellStyle name="표준 2 16 2" xfId="2786"/>
    <cellStyle name="표준 2 17" xfId="2787"/>
    <cellStyle name="표준 2 18" xfId="2852"/>
    <cellStyle name="표준 2 2" xfId="2788"/>
    <cellStyle name="표준 2 2 2" xfId="2789"/>
    <cellStyle name="표준 2 2 3" xfId="2790"/>
    <cellStyle name="표준 2 2 4" xfId="2791"/>
    <cellStyle name="표준 2 2 5" xfId="2792"/>
    <cellStyle name="표준 2 3" xfId="2793"/>
    <cellStyle name="표준 2 3 2" xfId="2794"/>
    <cellStyle name="표준 2 3 3" xfId="2795"/>
    <cellStyle name="표준 2 3 4" xfId="2796"/>
    <cellStyle name="표준 2 4" xfId="2797"/>
    <cellStyle name="표준 2 4 2" xfId="2798"/>
    <cellStyle name="표준 2 5" xfId="2799"/>
    <cellStyle name="표준 2 6" xfId="2800"/>
    <cellStyle name="표준 2 6 2" xfId="2801"/>
    <cellStyle name="표준 2 7" xfId="2802"/>
    <cellStyle name="표준 2 8" xfId="2803"/>
    <cellStyle name="표준 2 9" xfId="2804"/>
    <cellStyle name="표준 20" xfId="2805"/>
    <cellStyle name="표준 20 2" xfId="2806"/>
    <cellStyle name="표준 21" xfId="2807"/>
    <cellStyle name="표준 22" xfId="2808"/>
    <cellStyle name="표준 23" xfId="2850"/>
    <cellStyle name="표준 24" xfId="2855"/>
    <cellStyle name="표준 27" xfId="2809"/>
    <cellStyle name="표준 28" xfId="2810"/>
    <cellStyle name="표준 292" xfId="2811"/>
    <cellStyle name="표준 3" xfId="2812"/>
    <cellStyle name="표준 3 2" xfId="2813"/>
    <cellStyle name="표준 3 3" xfId="2814"/>
    <cellStyle name="표준 3 4" xfId="2815"/>
    <cellStyle name="표준 3 5" xfId="2816"/>
    <cellStyle name="표준 32 2" xfId="2817"/>
    <cellStyle name="표준 33" xfId="2818"/>
    <cellStyle name="표준 34" xfId="2819"/>
    <cellStyle name="표준 4" xfId="2820"/>
    <cellStyle name="표준 4 2" xfId="2821"/>
    <cellStyle name="표준 4 2 2" xfId="2822"/>
    <cellStyle name="표준 4 2 3" xfId="2823"/>
    <cellStyle name="표준 4 2 4" xfId="2824"/>
    <cellStyle name="표준 4 3" xfId="2825"/>
    <cellStyle name="표준 4 4" xfId="2826"/>
    <cellStyle name="표준 4 5" xfId="2827"/>
    <cellStyle name="표준 5" xfId="2828"/>
    <cellStyle name="표준 5 2" xfId="2829"/>
    <cellStyle name="표준 5 3" xfId="2830"/>
    <cellStyle name="표준 6" xfId="2831"/>
    <cellStyle name="표준 6 2" xfId="2832"/>
    <cellStyle name="표준 7" xfId="2833"/>
    <cellStyle name="표준 7 2" xfId="2834"/>
    <cellStyle name="표준 8" xfId="2835"/>
    <cellStyle name="표준 8 2" xfId="2836"/>
    <cellStyle name="표준 9" xfId="2837"/>
    <cellStyle name="표준 9 2" xfId="2838"/>
    <cellStyle name="표준[Sheet1 (2)_공사일지" xfId="2839"/>
    <cellStyle name="標準_Akia(F）-8" xfId="2840"/>
    <cellStyle name="표준1" xfId="2841"/>
    <cellStyle name="표준10" xfId="2842"/>
    <cellStyle name="표준2" xfId="2843"/>
    <cellStyle name="합산" xfId="2844"/>
    <cellStyle name="항목" xfId="2845"/>
    <cellStyle name="화폐기호" xfId="2846"/>
    <cellStyle name="화폐기호 2" xfId="2847"/>
    <cellStyle name="화폐기호0" xfId="2848"/>
    <cellStyle name="화폐기호0 2" xfId="28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14"/>
  <sheetViews>
    <sheetView tabSelected="1" view="pageBreakPreview" zoomScale="85" zoomScaleNormal="100" zoomScaleSheetLayoutView="85" workbookViewId="0">
      <selection activeCell="N14" sqref="N14"/>
    </sheetView>
  </sheetViews>
  <sheetFormatPr defaultColWidth="7.8984375" defaultRowHeight="18" customHeight="1"/>
  <cols>
    <col min="1" max="1" width="45.69921875" style="4" bestFit="1" customWidth="1"/>
    <col min="2" max="2" width="3.8984375" style="3" customWidth="1"/>
    <col min="3" max="3" width="8.296875" style="1" customWidth="1"/>
    <col min="4" max="11" width="12.69921875" style="1" customWidth="1"/>
    <col min="12" max="12" width="19.796875" style="1" bestFit="1" customWidth="1"/>
    <col min="13" max="16384" width="7.8984375" style="1"/>
  </cols>
  <sheetData>
    <row r="2" spans="1:12" ht="30">
      <c r="A2" s="114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3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>
      <c r="A4" s="108" t="str">
        <f>설비배관내역서!A2</f>
        <v>현장명 : 세종시 국립수목원 조성사업 중 수경설비공사</v>
      </c>
      <c r="H4" s="1" t="s">
        <v>15</v>
      </c>
      <c r="J4" s="1" t="s">
        <v>16</v>
      </c>
    </row>
    <row r="5" spans="1:12" s="5" customFormat="1" ht="7.5" customHeight="1">
      <c r="A5" s="4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0" customFormat="1" ht="18" customHeight="1">
      <c r="A6" s="115" t="s">
        <v>17</v>
      </c>
      <c r="B6" s="117" t="s">
        <v>18</v>
      </c>
      <c r="C6" s="119" t="s">
        <v>19</v>
      </c>
      <c r="D6" s="6" t="s">
        <v>20</v>
      </c>
      <c r="E6" s="7"/>
      <c r="F6" s="6" t="s">
        <v>21</v>
      </c>
      <c r="G6" s="7"/>
      <c r="H6" s="6" t="s">
        <v>22</v>
      </c>
      <c r="I6" s="7"/>
      <c r="J6" s="8" t="s">
        <v>23</v>
      </c>
      <c r="K6" s="9"/>
      <c r="L6" s="119" t="s">
        <v>24</v>
      </c>
    </row>
    <row r="7" spans="1:12" s="15" customFormat="1" ht="18" customHeight="1" thickBot="1">
      <c r="A7" s="116"/>
      <c r="B7" s="118"/>
      <c r="C7" s="120"/>
      <c r="D7" s="11" t="s">
        <v>25</v>
      </c>
      <c r="E7" s="12" t="s">
        <v>26</v>
      </c>
      <c r="F7" s="11" t="s">
        <v>25</v>
      </c>
      <c r="G7" s="12" t="s">
        <v>26</v>
      </c>
      <c r="H7" s="11" t="s">
        <v>25</v>
      </c>
      <c r="I7" s="12" t="s">
        <v>26</v>
      </c>
      <c r="J7" s="13" t="s">
        <v>25</v>
      </c>
      <c r="K7" s="14" t="s">
        <v>26</v>
      </c>
      <c r="L7" s="120"/>
    </row>
    <row r="8" spans="1:12" s="21" customFormat="1" ht="30" customHeight="1" thickTop="1">
      <c r="A8" s="105" t="str">
        <f>설비배관내역서!A5</f>
        <v>■  물순환시설 설비공사</v>
      </c>
      <c r="B8" s="16"/>
      <c r="C8" s="17"/>
      <c r="D8" s="18"/>
      <c r="E8" s="19"/>
      <c r="F8" s="18"/>
      <c r="G8" s="19"/>
      <c r="H8" s="18"/>
      <c r="I8" s="19"/>
      <c r="J8" s="20"/>
      <c r="K8" s="16"/>
      <c r="L8" s="19"/>
    </row>
    <row r="9" spans="1:12" s="21" customFormat="1" ht="30" customHeight="1">
      <c r="A9" s="106" t="str">
        <f>설비배관내역서!A6</f>
        <v>1. 물순환시설 배관 설비 공사</v>
      </c>
      <c r="B9" s="22" t="s">
        <v>27</v>
      </c>
      <c r="C9" s="23">
        <v>1</v>
      </c>
      <c r="D9" s="24">
        <f>설비배관내역서!F47</f>
        <v>0</v>
      </c>
      <c r="E9" s="25">
        <f t="shared" ref="E9:E12" si="0">D9*C9</f>
        <v>0</v>
      </c>
      <c r="F9" s="24">
        <f>설비배관내역서!H47</f>
        <v>0</v>
      </c>
      <c r="G9" s="25">
        <f t="shared" ref="G9:G12" si="1">F9*C9</f>
        <v>0</v>
      </c>
      <c r="H9" s="24">
        <f>설비배관내역서!J47</f>
        <v>0</v>
      </c>
      <c r="I9" s="25">
        <f t="shared" ref="I9:I12" si="2">H9*C9</f>
        <v>0</v>
      </c>
      <c r="J9" s="26">
        <f t="shared" ref="J9:K12" si="3">+H9+F9+D9</f>
        <v>0</v>
      </c>
      <c r="K9" s="27">
        <f t="shared" si="3"/>
        <v>0</v>
      </c>
      <c r="L9" s="28"/>
    </row>
    <row r="10" spans="1:12" s="21" customFormat="1" ht="30" customHeight="1">
      <c r="A10" s="106" t="str">
        <f>설비배관내역서!A49</f>
        <v>2. 물순환시설 DRAIN 설비 공사</v>
      </c>
      <c r="B10" s="22" t="s">
        <v>27</v>
      </c>
      <c r="C10" s="23">
        <v>1</v>
      </c>
      <c r="D10" s="24">
        <f>설비배관내역서!F73</f>
        <v>0</v>
      </c>
      <c r="E10" s="25">
        <f t="shared" si="0"/>
        <v>0</v>
      </c>
      <c r="F10" s="24">
        <f>설비배관내역서!H73</f>
        <v>0</v>
      </c>
      <c r="G10" s="25">
        <f t="shared" si="1"/>
        <v>0</v>
      </c>
      <c r="H10" s="24">
        <f>설비배관내역서!J73</f>
        <v>0</v>
      </c>
      <c r="I10" s="25">
        <f t="shared" si="2"/>
        <v>0</v>
      </c>
      <c r="J10" s="26">
        <f t="shared" si="3"/>
        <v>0</v>
      </c>
      <c r="K10" s="27">
        <f t="shared" si="3"/>
        <v>0</v>
      </c>
      <c r="L10" s="28"/>
    </row>
    <row r="11" spans="1:12" s="21" customFormat="1" ht="30" customHeight="1">
      <c r="A11" s="107" t="str">
        <f>설비배관내역서!A76</f>
        <v>■ 방지원도, 소쇄원계류 설비공사</v>
      </c>
      <c r="B11" s="22"/>
      <c r="C11" s="23"/>
      <c r="D11" s="24"/>
      <c r="E11" s="25"/>
      <c r="F11" s="24"/>
      <c r="G11" s="25"/>
      <c r="H11" s="24"/>
      <c r="I11" s="25"/>
      <c r="J11" s="26"/>
      <c r="K11" s="27"/>
      <c r="L11" s="28"/>
    </row>
    <row r="12" spans="1:12" s="21" customFormat="1" ht="30" customHeight="1">
      <c r="A12" s="106" t="str">
        <f>설비배관내역서!A77</f>
        <v>1. 방지원도, 소쇄원계류 배관 설비 공사</v>
      </c>
      <c r="B12" s="22" t="s">
        <v>27</v>
      </c>
      <c r="C12" s="23">
        <v>1</v>
      </c>
      <c r="D12" s="24">
        <f>설비배관내역서!F109</f>
        <v>0</v>
      </c>
      <c r="E12" s="25">
        <f t="shared" si="0"/>
        <v>0</v>
      </c>
      <c r="F12" s="24">
        <f>설비배관내역서!H109</f>
        <v>0</v>
      </c>
      <c r="G12" s="25">
        <f t="shared" si="1"/>
        <v>0</v>
      </c>
      <c r="H12" s="24">
        <f>설비배관내역서!J109</f>
        <v>0</v>
      </c>
      <c r="I12" s="25">
        <f t="shared" si="2"/>
        <v>0</v>
      </c>
      <c r="J12" s="26">
        <f t="shared" si="3"/>
        <v>0</v>
      </c>
      <c r="K12" s="27">
        <f t="shared" si="3"/>
        <v>0</v>
      </c>
      <c r="L12" s="28"/>
    </row>
    <row r="13" spans="1:12" s="21" customFormat="1" ht="30" customHeight="1">
      <c r="A13" s="106" t="str">
        <f>설비배관내역서!A111</f>
        <v>2. 방지원도, 소쇄원계류 DRAIN 설비 공사</v>
      </c>
      <c r="B13" s="22" t="s">
        <v>27</v>
      </c>
      <c r="C13" s="23">
        <v>1</v>
      </c>
      <c r="D13" s="24">
        <f>설비배관내역서!F155</f>
        <v>0</v>
      </c>
      <c r="E13" s="25">
        <f>D13*C13</f>
        <v>0</v>
      </c>
      <c r="F13" s="24">
        <f>설비배관내역서!H155</f>
        <v>0</v>
      </c>
      <c r="G13" s="25">
        <f>F13*C13</f>
        <v>0</v>
      </c>
      <c r="H13" s="24">
        <f>설비배관내역서!J155</f>
        <v>0</v>
      </c>
      <c r="I13" s="25">
        <f>H13*C13</f>
        <v>0</v>
      </c>
      <c r="J13" s="26">
        <f>+H13+F13+D13</f>
        <v>0</v>
      </c>
      <c r="K13" s="27">
        <f>+I13+G13+E13</f>
        <v>0</v>
      </c>
      <c r="L13" s="28"/>
    </row>
    <row r="14" spans="1:12" s="21" customFormat="1" ht="30" customHeight="1">
      <c r="A14" s="29"/>
      <c r="B14" s="22"/>
      <c r="C14" s="23"/>
      <c r="D14" s="24"/>
      <c r="E14" s="25"/>
      <c r="F14" s="24"/>
      <c r="G14" s="25"/>
      <c r="H14" s="24"/>
      <c r="I14" s="25"/>
      <c r="J14" s="26"/>
      <c r="K14" s="27"/>
      <c r="L14" s="28"/>
    </row>
    <row r="15" spans="1:12" s="5" customFormat="1" ht="30" customHeight="1">
      <c r="A15" s="30" t="s">
        <v>28</v>
      </c>
      <c r="B15" s="31"/>
      <c r="C15" s="32"/>
      <c r="D15" s="33"/>
      <c r="E15" s="34">
        <f>SUM(E9:E14)</f>
        <v>0</v>
      </c>
      <c r="F15" s="33"/>
      <c r="G15" s="34">
        <f>SUM(G9:G14)</f>
        <v>0</v>
      </c>
      <c r="H15" s="33"/>
      <c r="I15" s="34">
        <f>SUM(I9:I14)</f>
        <v>0</v>
      </c>
      <c r="J15" s="35"/>
      <c r="K15" s="36">
        <f>SUM(K9:K14)</f>
        <v>0</v>
      </c>
      <c r="L15" s="37"/>
    </row>
    <row r="16" spans="1:12" s="5" customFormat="1" ht="18" customHeight="1">
      <c r="A16" s="38"/>
      <c r="B16" s="39"/>
    </row>
    <row r="17" spans="1:2" s="5" customFormat="1" ht="18" customHeight="1">
      <c r="A17" s="38"/>
      <c r="B17" s="39"/>
    </row>
    <row r="18" spans="1:2" s="5" customFormat="1" ht="18" customHeight="1">
      <c r="A18" s="38"/>
      <c r="B18" s="39"/>
    </row>
    <row r="19" spans="1:2" s="5" customFormat="1" ht="18" customHeight="1">
      <c r="A19" s="38"/>
      <c r="B19" s="39"/>
    </row>
    <row r="20" spans="1:2" s="5" customFormat="1" ht="18" customHeight="1">
      <c r="A20" s="38"/>
      <c r="B20" s="39"/>
    </row>
    <row r="21" spans="1:2" s="5" customFormat="1" ht="18" customHeight="1">
      <c r="A21" s="38"/>
      <c r="B21" s="39"/>
    </row>
    <row r="22" spans="1:2" s="5" customFormat="1" ht="18" customHeight="1">
      <c r="A22" s="38"/>
      <c r="B22" s="39"/>
    </row>
    <row r="23" spans="1:2" s="5" customFormat="1" ht="18" customHeight="1">
      <c r="A23" s="38"/>
      <c r="B23" s="39"/>
    </row>
    <row r="24" spans="1:2" s="5" customFormat="1" ht="18" customHeight="1">
      <c r="A24" s="38"/>
      <c r="B24" s="39"/>
    </row>
    <row r="25" spans="1:2" s="5" customFormat="1" ht="18" customHeight="1">
      <c r="A25" s="38"/>
      <c r="B25" s="39"/>
    </row>
    <row r="26" spans="1:2" s="5" customFormat="1" ht="18" customHeight="1">
      <c r="A26" s="38"/>
      <c r="B26" s="39"/>
    </row>
    <row r="27" spans="1:2" s="5" customFormat="1" ht="18" customHeight="1">
      <c r="A27" s="38"/>
      <c r="B27" s="39"/>
    </row>
    <row r="28" spans="1:2" s="5" customFormat="1" ht="18" customHeight="1">
      <c r="A28" s="38"/>
      <c r="B28" s="39"/>
    </row>
    <row r="29" spans="1:2" s="5" customFormat="1" ht="18" customHeight="1">
      <c r="A29" s="38"/>
      <c r="B29" s="39"/>
    </row>
    <row r="30" spans="1:2" s="5" customFormat="1" ht="18" customHeight="1">
      <c r="A30" s="38"/>
      <c r="B30" s="39"/>
    </row>
    <row r="31" spans="1:2" s="5" customFormat="1" ht="18" customHeight="1">
      <c r="A31" s="38"/>
      <c r="B31" s="39"/>
    </row>
    <row r="32" spans="1:2" s="5" customFormat="1" ht="18" customHeight="1">
      <c r="A32" s="38"/>
      <c r="B32" s="39"/>
    </row>
    <row r="33" spans="1:2" s="5" customFormat="1" ht="18" customHeight="1">
      <c r="A33" s="38"/>
      <c r="B33" s="39"/>
    </row>
    <row r="34" spans="1:2" s="5" customFormat="1" ht="18" customHeight="1">
      <c r="A34" s="38"/>
      <c r="B34" s="39"/>
    </row>
    <row r="35" spans="1:2" s="5" customFormat="1" ht="18" customHeight="1">
      <c r="A35" s="38"/>
      <c r="B35" s="39"/>
    </row>
    <row r="36" spans="1:2" s="5" customFormat="1" ht="18" customHeight="1">
      <c r="A36" s="38"/>
      <c r="B36" s="39"/>
    </row>
    <row r="37" spans="1:2" s="5" customFormat="1" ht="18" customHeight="1">
      <c r="A37" s="38"/>
      <c r="B37" s="39"/>
    </row>
    <row r="38" spans="1:2" s="5" customFormat="1" ht="18" customHeight="1">
      <c r="A38" s="38"/>
      <c r="B38" s="39"/>
    </row>
    <row r="39" spans="1:2" s="5" customFormat="1" ht="18" customHeight="1">
      <c r="A39" s="38"/>
      <c r="B39" s="39"/>
    </row>
    <row r="40" spans="1:2" s="5" customFormat="1" ht="18" customHeight="1">
      <c r="A40" s="38"/>
      <c r="B40" s="39"/>
    </row>
    <row r="41" spans="1:2" s="5" customFormat="1" ht="18" customHeight="1">
      <c r="A41" s="38"/>
      <c r="B41" s="39"/>
    </row>
    <row r="42" spans="1:2" s="5" customFormat="1" ht="18" customHeight="1">
      <c r="A42" s="38"/>
      <c r="B42" s="39"/>
    </row>
    <row r="43" spans="1:2" s="5" customFormat="1" ht="18" customHeight="1">
      <c r="A43" s="38"/>
      <c r="B43" s="39"/>
    </row>
    <row r="44" spans="1:2" s="5" customFormat="1" ht="18" customHeight="1">
      <c r="A44" s="38"/>
      <c r="B44" s="39"/>
    </row>
    <row r="45" spans="1:2" s="5" customFormat="1" ht="18" customHeight="1">
      <c r="A45" s="38"/>
      <c r="B45" s="39"/>
    </row>
    <row r="46" spans="1:2" s="5" customFormat="1" ht="18" customHeight="1">
      <c r="A46" s="38"/>
      <c r="B46" s="39"/>
    </row>
    <row r="47" spans="1:2" s="5" customFormat="1" ht="18" customHeight="1">
      <c r="A47" s="38"/>
      <c r="B47" s="39"/>
    </row>
    <row r="48" spans="1:2" s="5" customFormat="1" ht="18" customHeight="1">
      <c r="A48" s="38"/>
      <c r="B48" s="39"/>
    </row>
    <row r="49" spans="1:2" s="5" customFormat="1" ht="18" customHeight="1">
      <c r="A49" s="38"/>
      <c r="B49" s="39"/>
    </row>
    <row r="50" spans="1:2" s="5" customFormat="1" ht="18" customHeight="1">
      <c r="A50" s="38"/>
      <c r="B50" s="39"/>
    </row>
    <row r="51" spans="1:2" s="5" customFormat="1" ht="18" customHeight="1">
      <c r="A51" s="38"/>
      <c r="B51" s="39"/>
    </row>
    <row r="52" spans="1:2" s="5" customFormat="1" ht="18" customHeight="1">
      <c r="A52" s="38"/>
      <c r="B52" s="39"/>
    </row>
    <row r="53" spans="1:2" s="5" customFormat="1" ht="18" customHeight="1">
      <c r="A53" s="38"/>
      <c r="B53" s="39"/>
    </row>
    <row r="54" spans="1:2" s="5" customFormat="1" ht="18" customHeight="1">
      <c r="A54" s="38"/>
      <c r="B54" s="39"/>
    </row>
    <row r="55" spans="1:2" s="5" customFormat="1" ht="18" customHeight="1">
      <c r="A55" s="38"/>
      <c r="B55" s="39"/>
    </row>
    <row r="56" spans="1:2" s="5" customFormat="1" ht="18" customHeight="1">
      <c r="A56" s="38"/>
      <c r="B56" s="39"/>
    </row>
    <row r="57" spans="1:2" s="5" customFormat="1" ht="18" customHeight="1">
      <c r="A57" s="38"/>
      <c r="B57" s="39"/>
    </row>
    <row r="58" spans="1:2" s="5" customFormat="1" ht="18" customHeight="1">
      <c r="A58" s="38"/>
      <c r="B58" s="39"/>
    </row>
    <row r="59" spans="1:2" s="5" customFormat="1" ht="18" customHeight="1">
      <c r="A59" s="38"/>
      <c r="B59" s="39"/>
    </row>
    <row r="60" spans="1:2" s="5" customFormat="1" ht="18" customHeight="1">
      <c r="A60" s="38"/>
      <c r="B60" s="39"/>
    </row>
    <row r="61" spans="1:2" s="5" customFormat="1" ht="18" customHeight="1">
      <c r="A61" s="38"/>
      <c r="B61" s="39"/>
    </row>
    <row r="62" spans="1:2" s="5" customFormat="1" ht="18" customHeight="1">
      <c r="A62" s="38"/>
      <c r="B62" s="39"/>
    </row>
    <row r="63" spans="1:2" s="5" customFormat="1" ht="18" customHeight="1">
      <c r="A63" s="38"/>
      <c r="B63" s="39"/>
    </row>
    <row r="64" spans="1:2" s="5" customFormat="1" ht="18" customHeight="1">
      <c r="A64" s="38"/>
      <c r="B64" s="39"/>
    </row>
    <row r="65" spans="1:2" s="5" customFormat="1" ht="18" customHeight="1">
      <c r="A65" s="38"/>
      <c r="B65" s="39"/>
    </row>
    <row r="66" spans="1:2" s="5" customFormat="1" ht="18" customHeight="1">
      <c r="A66" s="38"/>
      <c r="B66" s="39"/>
    </row>
    <row r="67" spans="1:2" s="5" customFormat="1" ht="18" customHeight="1">
      <c r="A67" s="38"/>
      <c r="B67" s="39"/>
    </row>
    <row r="68" spans="1:2" s="5" customFormat="1" ht="18" customHeight="1">
      <c r="A68" s="38"/>
      <c r="B68" s="39"/>
    </row>
    <row r="69" spans="1:2" s="5" customFormat="1" ht="18" customHeight="1">
      <c r="A69" s="38"/>
      <c r="B69" s="39"/>
    </row>
    <row r="70" spans="1:2" s="5" customFormat="1" ht="18" customHeight="1">
      <c r="A70" s="38"/>
      <c r="B70" s="39"/>
    </row>
    <row r="71" spans="1:2" s="5" customFormat="1" ht="18" customHeight="1">
      <c r="A71" s="38"/>
      <c r="B71" s="39"/>
    </row>
    <row r="72" spans="1:2" s="5" customFormat="1" ht="18" customHeight="1">
      <c r="A72" s="38"/>
      <c r="B72" s="39"/>
    </row>
    <row r="73" spans="1:2" s="5" customFormat="1" ht="18" customHeight="1">
      <c r="A73" s="38"/>
      <c r="B73" s="39"/>
    </row>
    <row r="74" spans="1:2" s="5" customFormat="1" ht="18" customHeight="1">
      <c r="A74" s="38"/>
      <c r="B74" s="39"/>
    </row>
    <row r="75" spans="1:2" s="5" customFormat="1" ht="18" customHeight="1">
      <c r="A75" s="38"/>
      <c r="B75" s="39"/>
    </row>
    <row r="76" spans="1:2" s="5" customFormat="1" ht="18" customHeight="1">
      <c r="A76" s="38"/>
      <c r="B76" s="39"/>
    </row>
    <row r="77" spans="1:2" s="5" customFormat="1" ht="18" customHeight="1">
      <c r="A77" s="38"/>
      <c r="B77" s="39"/>
    </row>
    <row r="78" spans="1:2" s="5" customFormat="1" ht="18" customHeight="1">
      <c r="A78" s="38"/>
      <c r="B78" s="39"/>
    </row>
    <row r="79" spans="1:2" s="5" customFormat="1" ht="18" customHeight="1">
      <c r="A79" s="38"/>
      <c r="B79" s="39"/>
    </row>
    <row r="80" spans="1:2" s="5" customFormat="1" ht="18" customHeight="1">
      <c r="A80" s="38"/>
      <c r="B80" s="39"/>
    </row>
    <row r="81" spans="1:2" s="5" customFormat="1" ht="18" customHeight="1">
      <c r="A81" s="38"/>
      <c r="B81" s="39"/>
    </row>
    <row r="82" spans="1:2" s="5" customFormat="1" ht="18" customHeight="1">
      <c r="A82" s="38"/>
      <c r="B82" s="39"/>
    </row>
    <row r="83" spans="1:2" s="5" customFormat="1" ht="18" customHeight="1">
      <c r="A83" s="38"/>
      <c r="B83" s="39"/>
    </row>
    <row r="84" spans="1:2" s="5" customFormat="1" ht="18" customHeight="1">
      <c r="A84" s="38"/>
      <c r="B84" s="39"/>
    </row>
    <row r="85" spans="1:2" s="5" customFormat="1" ht="18" customHeight="1">
      <c r="A85" s="38"/>
      <c r="B85" s="39"/>
    </row>
    <row r="86" spans="1:2" s="5" customFormat="1" ht="18" customHeight="1">
      <c r="A86" s="38"/>
      <c r="B86" s="39"/>
    </row>
    <row r="87" spans="1:2" s="5" customFormat="1" ht="18" customHeight="1">
      <c r="A87" s="38"/>
      <c r="B87" s="39"/>
    </row>
    <row r="88" spans="1:2" s="5" customFormat="1" ht="18" customHeight="1">
      <c r="A88" s="38"/>
      <c r="B88" s="39"/>
    </row>
    <row r="89" spans="1:2" s="5" customFormat="1" ht="18" customHeight="1">
      <c r="A89" s="38"/>
      <c r="B89" s="39"/>
    </row>
    <row r="90" spans="1:2" s="5" customFormat="1" ht="18" customHeight="1">
      <c r="A90" s="38"/>
      <c r="B90" s="39"/>
    </row>
    <row r="91" spans="1:2" s="5" customFormat="1" ht="18" customHeight="1">
      <c r="A91" s="38"/>
      <c r="B91" s="39"/>
    </row>
    <row r="92" spans="1:2" s="5" customFormat="1" ht="18" customHeight="1">
      <c r="A92" s="38"/>
      <c r="B92" s="39"/>
    </row>
    <row r="93" spans="1:2" s="5" customFormat="1" ht="18" customHeight="1">
      <c r="A93" s="38"/>
      <c r="B93" s="39"/>
    </row>
    <row r="94" spans="1:2" s="5" customFormat="1" ht="18" customHeight="1">
      <c r="A94" s="38"/>
      <c r="B94" s="39"/>
    </row>
    <row r="95" spans="1:2" s="5" customFormat="1" ht="18" customHeight="1">
      <c r="A95" s="38"/>
      <c r="B95" s="39"/>
    </row>
    <row r="96" spans="1:2" s="5" customFormat="1" ht="18" customHeight="1">
      <c r="A96" s="38"/>
      <c r="B96" s="39"/>
    </row>
    <row r="97" spans="1:2" s="5" customFormat="1" ht="18" customHeight="1">
      <c r="A97" s="38"/>
      <c r="B97" s="39"/>
    </row>
    <row r="98" spans="1:2" s="5" customFormat="1" ht="18" customHeight="1">
      <c r="A98" s="38"/>
      <c r="B98" s="39"/>
    </row>
    <row r="99" spans="1:2" s="5" customFormat="1" ht="18" customHeight="1">
      <c r="A99" s="38"/>
      <c r="B99" s="39"/>
    </row>
    <row r="100" spans="1:2" s="5" customFormat="1" ht="18" customHeight="1">
      <c r="A100" s="38"/>
      <c r="B100" s="39"/>
    </row>
    <row r="101" spans="1:2" s="5" customFormat="1" ht="18" customHeight="1">
      <c r="A101" s="38"/>
      <c r="B101" s="39"/>
    </row>
    <row r="102" spans="1:2" s="5" customFormat="1" ht="18" customHeight="1">
      <c r="A102" s="38"/>
      <c r="B102" s="39"/>
    </row>
    <row r="103" spans="1:2" s="5" customFormat="1" ht="18" customHeight="1">
      <c r="A103" s="38"/>
      <c r="B103" s="39"/>
    </row>
    <row r="104" spans="1:2" s="5" customFormat="1" ht="18" customHeight="1">
      <c r="A104" s="38"/>
      <c r="B104" s="39"/>
    </row>
    <row r="105" spans="1:2" s="5" customFormat="1" ht="18" customHeight="1">
      <c r="A105" s="38"/>
      <c r="B105" s="39"/>
    </row>
    <row r="106" spans="1:2" s="5" customFormat="1" ht="18" customHeight="1">
      <c r="A106" s="38"/>
      <c r="B106" s="39"/>
    </row>
    <row r="107" spans="1:2" s="5" customFormat="1" ht="18" customHeight="1">
      <c r="A107" s="38"/>
      <c r="B107" s="39"/>
    </row>
    <row r="108" spans="1:2" s="5" customFormat="1" ht="18" customHeight="1">
      <c r="A108" s="38"/>
      <c r="B108" s="39"/>
    </row>
    <row r="109" spans="1:2" s="5" customFormat="1" ht="18" customHeight="1">
      <c r="A109" s="38"/>
      <c r="B109" s="39"/>
    </row>
    <row r="110" spans="1:2" s="5" customFormat="1" ht="18" customHeight="1">
      <c r="A110" s="38"/>
      <c r="B110" s="39"/>
    </row>
    <row r="111" spans="1:2" s="5" customFormat="1" ht="18" customHeight="1">
      <c r="A111" s="38"/>
      <c r="B111" s="39"/>
    </row>
    <row r="112" spans="1:2" s="5" customFormat="1" ht="18" customHeight="1">
      <c r="A112" s="38"/>
      <c r="B112" s="39"/>
    </row>
    <row r="113" spans="1:2" s="5" customFormat="1" ht="18" customHeight="1">
      <c r="A113" s="38"/>
      <c r="B113" s="39"/>
    </row>
    <row r="114" spans="1:2" s="5" customFormat="1" ht="18" customHeight="1">
      <c r="A114" s="38"/>
      <c r="B114" s="39"/>
    </row>
    <row r="115" spans="1:2" s="5" customFormat="1" ht="18" customHeight="1">
      <c r="A115" s="38"/>
      <c r="B115" s="39"/>
    </row>
    <row r="116" spans="1:2" s="5" customFormat="1" ht="18" customHeight="1">
      <c r="A116" s="38"/>
      <c r="B116" s="39"/>
    </row>
    <row r="117" spans="1:2" s="5" customFormat="1" ht="18" customHeight="1">
      <c r="A117" s="38"/>
      <c r="B117" s="39"/>
    </row>
    <row r="118" spans="1:2" s="5" customFormat="1" ht="18" customHeight="1">
      <c r="A118" s="38"/>
      <c r="B118" s="39"/>
    </row>
    <row r="119" spans="1:2" s="5" customFormat="1" ht="18" customHeight="1">
      <c r="A119" s="38"/>
      <c r="B119" s="39"/>
    </row>
    <row r="120" spans="1:2" s="5" customFormat="1" ht="18" customHeight="1">
      <c r="A120" s="38"/>
      <c r="B120" s="39"/>
    </row>
    <row r="121" spans="1:2" s="5" customFormat="1" ht="18" customHeight="1">
      <c r="A121" s="38"/>
      <c r="B121" s="39"/>
    </row>
    <row r="122" spans="1:2" s="5" customFormat="1" ht="18" customHeight="1">
      <c r="A122" s="38"/>
      <c r="B122" s="39"/>
    </row>
    <row r="123" spans="1:2" s="5" customFormat="1" ht="18" customHeight="1">
      <c r="A123" s="38"/>
      <c r="B123" s="39"/>
    </row>
    <row r="124" spans="1:2" s="5" customFormat="1" ht="18" customHeight="1">
      <c r="A124" s="38"/>
      <c r="B124" s="39"/>
    </row>
    <row r="125" spans="1:2" s="5" customFormat="1" ht="18" customHeight="1">
      <c r="A125" s="38"/>
      <c r="B125" s="39"/>
    </row>
    <row r="126" spans="1:2" s="5" customFormat="1" ht="18" customHeight="1">
      <c r="A126" s="38"/>
      <c r="B126" s="39"/>
    </row>
    <row r="127" spans="1:2" s="5" customFormat="1" ht="18" customHeight="1">
      <c r="A127" s="38"/>
      <c r="B127" s="39"/>
    </row>
    <row r="128" spans="1:2" s="5" customFormat="1" ht="18" customHeight="1">
      <c r="A128" s="38"/>
      <c r="B128" s="39"/>
    </row>
    <row r="129" spans="1:2" s="5" customFormat="1" ht="18" customHeight="1">
      <c r="A129" s="38"/>
      <c r="B129" s="39"/>
    </row>
    <row r="130" spans="1:2" s="5" customFormat="1" ht="18" customHeight="1">
      <c r="A130" s="38"/>
      <c r="B130" s="39"/>
    </row>
    <row r="131" spans="1:2" s="5" customFormat="1" ht="18" customHeight="1">
      <c r="A131" s="38"/>
      <c r="B131" s="39"/>
    </row>
    <row r="132" spans="1:2" s="5" customFormat="1" ht="18" customHeight="1">
      <c r="A132" s="38"/>
      <c r="B132" s="39"/>
    </row>
    <row r="133" spans="1:2" s="5" customFormat="1" ht="18" customHeight="1">
      <c r="A133" s="38"/>
      <c r="B133" s="39"/>
    </row>
    <row r="134" spans="1:2" s="5" customFormat="1" ht="18" customHeight="1">
      <c r="A134" s="38"/>
      <c r="B134" s="39"/>
    </row>
    <row r="135" spans="1:2" s="5" customFormat="1" ht="18" customHeight="1">
      <c r="A135" s="38"/>
      <c r="B135" s="39"/>
    </row>
    <row r="136" spans="1:2" s="5" customFormat="1" ht="18" customHeight="1">
      <c r="A136" s="38"/>
      <c r="B136" s="39"/>
    </row>
    <row r="137" spans="1:2" s="5" customFormat="1" ht="18" customHeight="1">
      <c r="A137" s="38"/>
      <c r="B137" s="39"/>
    </row>
    <row r="138" spans="1:2" s="5" customFormat="1" ht="18" customHeight="1">
      <c r="A138" s="38"/>
      <c r="B138" s="39"/>
    </row>
    <row r="139" spans="1:2" s="5" customFormat="1" ht="18" customHeight="1">
      <c r="A139" s="38"/>
      <c r="B139" s="39"/>
    </row>
    <row r="140" spans="1:2" s="5" customFormat="1" ht="18" customHeight="1">
      <c r="A140" s="38"/>
      <c r="B140" s="39"/>
    </row>
    <row r="141" spans="1:2" s="5" customFormat="1" ht="18" customHeight="1">
      <c r="A141" s="38"/>
      <c r="B141" s="39"/>
    </row>
    <row r="142" spans="1:2" s="5" customFormat="1" ht="18" customHeight="1">
      <c r="A142" s="38"/>
      <c r="B142" s="39"/>
    </row>
    <row r="143" spans="1:2" s="5" customFormat="1" ht="18" customHeight="1">
      <c r="A143" s="38"/>
      <c r="B143" s="39"/>
    </row>
    <row r="144" spans="1:2" s="5" customFormat="1" ht="18" customHeight="1">
      <c r="A144" s="38"/>
      <c r="B144" s="39"/>
    </row>
    <row r="145" spans="1:2" s="5" customFormat="1" ht="18" customHeight="1">
      <c r="A145" s="38"/>
      <c r="B145" s="39"/>
    </row>
    <row r="146" spans="1:2" s="5" customFormat="1" ht="18" customHeight="1">
      <c r="A146" s="38"/>
      <c r="B146" s="39"/>
    </row>
    <row r="147" spans="1:2" s="5" customFormat="1" ht="18" customHeight="1">
      <c r="A147" s="38"/>
      <c r="B147" s="39"/>
    </row>
    <row r="148" spans="1:2" s="5" customFormat="1" ht="18" customHeight="1">
      <c r="A148" s="38"/>
      <c r="B148" s="39"/>
    </row>
    <row r="149" spans="1:2" s="5" customFormat="1" ht="18" customHeight="1">
      <c r="A149" s="38"/>
      <c r="B149" s="39"/>
    </row>
    <row r="150" spans="1:2" s="5" customFormat="1" ht="18" customHeight="1">
      <c r="A150" s="38"/>
      <c r="B150" s="39"/>
    </row>
    <row r="151" spans="1:2" s="5" customFormat="1" ht="18" customHeight="1">
      <c r="A151" s="38"/>
      <c r="B151" s="39"/>
    </row>
    <row r="152" spans="1:2" s="5" customFormat="1" ht="18" customHeight="1">
      <c r="A152" s="38"/>
      <c r="B152" s="39"/>
    </row>
    <row r="153" spans="1:2" s="5" customFormat="1" ht="18" customHeight="1">
      <c r="A153" s="38"/>
      <c r="B153" s="39"/>
    </row>
    <row r="154" spans="1:2" s="5" customFormat="1" ht="18" customHeight="1">
      <c r="A154" s="38"/>
      <c r="B154" s="39"/>
    </row>
    <row r="155" spans="1:2" s="5" customFormat="1" ht="18" customHeight="1">
      <c r="A155" s="38"/>
      <c r="B155" s="39"/>
    </row>
    <row r="156" spans="1:2" s="5" customFormat="1" ht="18" customHeight="1">
      <c r="A156" s="38"/>
      <c r="B156" s="39"/>
    </row>
    <row r="157" spans="1:2" s="5" customFormat="1" ht="18" customHeight="1">
      <c r="A157" s="38"/>
      <c r="B157" s="39"/>
    </row>
    <row r="158" spans="1:2" s="5" customFormat="1" ht="18" customHeight="1">
      <c r="A158" s="38"/>
      <c r="B158" s="39"/>
    </row>
    <row r="159" spans="1:2" s="5" customFormat="1" ht="18" customHeight="1">
      <c r="A159" s="38"/>
      <c r="B159" s="39"/>
    </row>
    <row r="160" spans="1:2" s="5" customFormat="1" ht="18" customHeight="1">
      <c r="A160" s="38"/>
      <c r="B160" s="39"/>
    </row>
    <row r="161" spans="1:2" s="5" customFormat="1" ht="18" customHeight="1">
      <c r="A161" s="38"/>
      <c r="B161" s="39"/>
    </row>
    <row r="162" spans="1:2" s="5" customFormat="1" ht="18" customHeight="1">
      <c r="A162" s="38"/>
      <c r="B162" s="39"/>
    </row>
    <row r="163" spans="1:2" s="5" customFormat="1" ht="18" customHeight="1">
      <c r="A163" s="38"/>
      <c r="B163" s="39"/>
    </row>
    <row r="164" spans="1:2" s="5" customFormat="1" ht="18" customHeight="1">
      <c r="A164" s="38"/>
      <c r="B164" s="39"/>
    </row>
    <row r="165" spans="1:2" s="5" customFormat="1" ht="18" customHeight="1">
      <c r="A165" s="38"/>
      <c r="B165" s="39"/>
    </row>
    <row r="166" spans="1:2" s="5" customFormat="1" ht="18" customHeight="1">
      <c r="A166" s="38"/>
      <c r="B166" s="39"/>
    </row>
    <row r="167" spans="1:2" s="5" customFormat="1" ht="18" customHeight="1">
      <c r="A167" s="38"/>
      <c r="B167" s="39"/>
    </row>
    <row r="168" spans="1:2" s="5" customFormat="1" ht="18" customHeight="1">
      <c r="A168" s="38"/>
      <c r="B168" s="39"/>
    </row>
    <row r="169" spans="1:2" s="5" customFormat="1" ht="18" customHeight="1">
      <c r="A169" s="38"/>
      <c r="B169" s="39"/>
    </row>
    <row r="170" spans="1:2" s="5" customFormat="1" ht="18" customHeight="1">
      <c r="A170" s="38"/>
      <c r="B170" s="39"/>
    </row>
    <row r="171" spans="1:2" s="5" customFormat="1" ht="18" customHeight="1">
      <c r="A171" s="38"/>
      <c r="B171" s="39"/>
    </row>
    <row r="172" spans="1:2" s="5" customFormat="1" ht="18" customHeight="1">
      <c r="A172" s="38"/>
      <c r="B172" s="39"/>
    </row>
    <row r="173" spans="1:2" s="5" customFormat="1" ht="18" customHeight="1">
      <c r="A173" s="38"/>
      <c r="B173" s="39"/>
    </row>
    <row r="174" spans="1:2" s="5" customFormat="1" ht="18" customHeight="1">
      <c r="A174" s="38"/>
      <c r="B174" s="39"/>
    </row>
    <row r="175" spans="1:2" s="5" customFormat="1" ht="18" customHeight="1">
      <c r="A175" s="38"/>
      <c r="B175" s="39"/>
    </row>
    <row r="176" spans="1:2" s="5" customFormat="1" ht="18" customHeight="1">
      <c r="A176" s="38"/>
      <c r="B176" s="39"/>
    </row>
    <row r="177" spans="1:2" s="5" customFormat="1" ht="18" customHeight="1">
      <c r="A177" s="38"/>
      <c r="B177" s="39"/>
    </row>
    <row r="178" spans="1:2" s="5" customFormat="1" ht="18" customHeight="1">
      <c r="A178" s="38"/>
      <c r="B178" s="39"/>
    </row>
    <row r="179" spans="1:2" s="5" customFormat="1" ht="18" customHeight="1">
      <c r="A179" s="38"/>
      <c r="B179" s="39"/>
    </row>
    <row r="180" spans="1:2" s="5" customFormat="1" ht="18" customHeight="1">
      <c r="A180" s="38"/>
      <c r="B180" s="39"/>
    </row>
    <row r="181" spans="1:2" s="5" customFormat="1" ht="18" customHeight="1">
      <c r="A181" s="38"/>
      <c r="B181" s="39"/>
    </row>
    <row r="182" spans="1:2" s="5" customFormat="1" ht="18" customHeight="1">
      <c r="A182" s="38"/>
      <c r="B182" s="39"/>
    </row>
    <row r="183" spans="1:2" s="5" customFormat="1" ht="18" customHeight="1">
      <c r="A183" s="38"/>
      <c r="B183" s="39"/>
    </row>
    <row r="184" spans="1:2" s="5" customFormat="1" ht="18" customHeight="1">
      <c r="A184" s="38"/>
      <c r="B184" s="39"/>
    </row>
    <row r="185" spans="1:2" s="5" customFormat="1" ht="18" customHeight="1">
      <c r="A185" s="38"/>
      <c r="B185" s="39"/>
    </row>
    <row r="186" spans="1:2" s="5" customFormat="1" ht="18" customHeight="1">
      <c r="A186" s="38"/>
      <c r="B186" s="39"/>
    </row>
    <row r="187" spans="1:2" s="5" customFormat="1" ht="18" customHeight="1">
      <c r="A187" s="38"/>
      <c r="B187" s="39"/>
    </row>
    <row r="188" spans="1:2" s="5" customFormat="1" ht="18" customHeight="1">
      <c r="A188" s="38"/>
      <c r="B188" s="39"/>
    </row>
    <row r="189" spans="1:2" s="5" customFormat="1" ht="18" customHeight="1">
      <c r="A189" s="38"/>
      <c r="B189" s="39"/>
    </row>
    <row r="190" spans="1:2" s="5" customFormat="1" ht="18" customHeight="1">
      <c r="A190" s="38"/>
      <c r="B190" s="39"/>
    </row>
    <row r="191" spans="1:2" s="5" customFormat="1" ht="18" customHeight="1">
      <c r="A191" s="38"/>
      <c r="B191" s="39"/>
    </row>
    <row r="192" spans="1:2" s="5" customFormat="1" ht="18" customHeight="1">
      <c r="A192" s="38"/>
      <c r="B192" s="39"/>
    </row>
    <row r="193" spans="1:2" s="5" customFormat="1" ht="18" customHeight="1">
      <c r="A193" s="38"/>
      <c r="B193" s="39"/>
    </row>
    <row r="194" spans="1:2" s="5" customFormat="1" ht="18" customHeight="1">
      <c r="A194" s="38"/>
      <c r="B194" s="39"/>
    </row>
    <row r="195" spans="1:2" s="5" customFormat="1" ht="18" customHeight="1">
      <c r="A195" s="38"/>
      <c r="B195" s="39"/>
    </row>
    <row r="196" spans="1:2" s="5" customFormat="1" ht="18" customHeight="1">
      <c r="A196" s="38"/>
      <c r="B196" s="39"/>
    </row>
    <row r="197" spans="1:2" s="5" customFormat="1" ht="18" customHeight="1">
      <c r="A197" s="38"/>
      <c r="B197" s="39"/>
    </row>
    <row r="198" spans="1:2" s="5" customFormat="1" ht="18" customHeight="1">
      <c r="A198" s="38"/>
      <c r="B198" s="39"/>
    </row>
    <row r="199" spans="1:2" s="5" customFormat="1" ht="18" customHeight="1">
      <c r="A199" s="38"/>
      <c r="B199" s="39"/>
    </row>
    <row r="200" spans="1:2" s="5" customFormat="1" ht="18" customHeight="1">
      <c r="A200" s="38"/>
      <c r="B200" s="39"/>
    </row>
    <row r="201" spans="1:2" s="5" customFormat="1" ht="18" customHeight="1">
      <c r="A201" s="38"/>
      <c r="B201" s="39"/>
    </row>
    <row r="202" spans="1:2" s="5" customFormat="1" ht="18" customHeight="1">
      <c r="A202" s="38"/>
      <c r="B202" s="39"/>
    </row>
    <row r="203" spans="1:2" s="5" customFormat="1" ht="18" customHeight="1">
      <c r="A203" s="38"/>
      <c r="B203" s="39"/>
    </row>
    <row r="204" spans="1:2" s="5" customFormat="1" ht="18" customHeight="1">
      <c r="A204" s="38"/>
      <c r="B204" s="39"/>
    </row>
    <row r="205" spans="1:2" s="5" customFormat="1" ht="18" customHeight="1">
      <c r="A205" s="38"/>
      <c r="B205" s="39"/>
    </row>
    <row r="206" spans="1:2" s="5" customFormat="1" ht="18" customHeight="1">
      <c r="A206" s="38"/>
      <c r="B206" s="39"/>
    </row>
    <row r="207" spans="1:2" s="5" customFormat="1" ht="18" customHeight="1">
      <c r="A207" s="38"/>
      <c r="B207" s="39"/>
    </row>
    <row r="208" spans="1:2" s="5" customFormat="1" ht="18" customHeight="1">
      <c r="A208" s="38"/>
      <c r="B208" s="39"/>
    </row>
    <row r="209" spans="1:2" s="5" customFormat="1" ht="18" customHeight="1">
      <c r="A209" s="38"/>
      <c r="B209" s="39"/>
    </row>
    <row r="210" spans="1:2" s="5" customFormat="1" ht="18" customHeight="1">
      <c r="A210" s="38"/>
      <c r="B210" s="39"/>
    </row>
    <row r="211" spans="1:2" s="5" customFormat="1" ht="18" customHeight="1">
      <c r="A211" s="38"/>
      <c r="B211" s="39"/>
    </row>
    <row r="212" spans="1:2" s="5" customFormat="1" ht="18" customHeight="1">
      <c r="A212" s="38"/>
      <c r="B212" s="39"/>
    </row>
    <row r="213" spans="1:2" s="5" customFormat="1" ht="18" customHeight="1">
      <c r="A213" s="38"/>
      <c r="B213" s="39"/>
    </row>
    <row r="214" spans="1:2" s="5" customFormat="1" ht="18" customHeight="1">
      <c r="A214" s="38"/>
      <c r="B214" s="39"/>
    </row>
    <row r="215" spans="1:2" s="5" customFormat="1" ht="18" customHeight="1">
      <c r="A215" s="38"/>
      <c r="B215" s="39"/>
    </row>
    <row r="216" spans="1:2" s="5" customFormat="1" ht="18" customHeight="1">
      <c r="A216" s="38"/>
      <c r="B216" s="39"/>
    </row>
    <row r="217" spans="1:2" s="5" customFormat="1" ht="18" customHeight="1">
      <c r="A217" s="38"/>
      <c r="B217" s="39"/>
    </row>
    <row r="218" spans="1:2" s="5" customFormat="1" ht="18" customHeight="1">
      <c r="A218" s="38"/>
      <c r="B218" s="39"/>
    </row>
    <row r="219" spans="1:2" s="5" customFormat="1" ht="18" customHeight="1">
      <c r="A219" s="38"/>
      <c r="B219" s="39"/>
    </row>
    <row r="220" spans="1:2" s="5" customFormat="1" ht="18" customHeight="1">
      <c r="A220" s="38"/>
      <c r="B220" s="39"/>
    </row>
    <row r="221" spans="1:2" s="5" customFormat="1" ht="18" customHeight="1">
      <c r="A221" s="38"/>
      <c r="B221" s="39"/>
    </row>
    <row r="222" spans="1:2" s="5" customFormat="1" ht="18" customHeight="1">
      <c r="A222" s="38"/>
      <c r="B222" s="39"/>
    </row>
    <row r="223" spans="1:2" s="5" customFormat="1" ht="18" customHeight="1">
      <c r="A223" s="38"/>
      <c r="B223" s="39"/>
    </row>
    <row r="224" spans="1:2" s="5" customFormat="1" ht="18" customHeight="1">
      <c r="A224" s="38"/>
      <c r="B224" s="39"/>
    </row>
    <row r="225" spans="1:2" s="5" customFormat="1" ht="18" customHeight="1">
      <c r="A225" s="38"/>
      <c r="B225" s="39"/>
    </row>
    <row r="226" spans="1:2" s="5" customFormat="1" ht="18" customHeight="1">
      <c r="A226" s="38"/>
      <c r="B226" s="39"/>
    </row>
    <row r="227" spans="1:2" s="5" customFormat="1" ht="18" customHeight="1">
      <c r="A227" s="38"/>
      <c r="B227" s="39"/>
    </row>
    <row r="228" spans="1:2" s="5" customFormat="1" ht="18" customHeight="1">
      <c r="A228" s="38"/>
      <c r="B228" s="39"/>
    </row>
    <row r="229" spans="1:2" s="5" customFormat="1" ht="18" customHeight="1">
      <c r="A229" s="38"/>
      <c r="B229" s="39"/>
    </row>
    <row r="230" spans="1:2" s="5" customFormat="1" ht="18" customHeight="1">
      <c r="A230" s="38"/>
      <c r="B230" s="39"/>
    </row>
    <row r="231" spans="1:2" s="5" customFormat="1" ht="18" customHeight="1">
      <c r="A231" s="38"/>
      <c r="B231" s="39"/>
    </row>
    <row r="232" spans="1:2" s="5" customFormat="1" ht="18" customHeight="1">
      <c r="A232" s="38"/>
      <c r="B232" s="39"/>
    </row>
    <row r="233" spans="1:2" s="5" customFormat="1" ht="18" customHeight="1">
      <c r="A233" s="38"/>
      <c r="B233" s="39"/>
    </row>
    <row r="234" spans="1:2" s="5" customFormat="1" ht="18" customHeight="1">
      <c r="A234" s="38"/>
      <c r="B234" s="39"/>
    </row>
    <row r="235" spans="1:2" s="5" customFormat="1" ht="18" customHeight="1">
      <c r="A235" s="38"/>
      <c r="B235" s="39"/>
    </row>
    <row r="236" spans="1:2" s="5" customFormat="1" ht="18" customHeight="1">
      <c r="A236" s="38"/>
      <c r="B236" s="39"/>
    </row>
    <row r="237" spans="1:2" s="5" customFormat="1" ht="18" customHeight="1">
      <c r="A237" s="38"/>
      <c r="B237" s="39"/>
    </row>
    <row r="238" spans="1:2" s="5" customFormat="1" ht="18" customHeight="1">
      <c r="A238" s="38"/>
      <c r="B238" s="39"/>
    </row>
    <row r="239" spans="1:2" s="5" customFormat="1" ht="18" customHeight="1">
      <c r="A239" s="38"/>
      <c r="B239" s="39"/>
    </row>
    <row r="240" spans="1:2" s="5" customFormat="1" ht="18" customHeight="1">
      <c r="A240" s="38"/>
      <c r="B240" s="39"/>
    </row>
    <row r="241" spans="1:2" s="5" customFormat="1" ht="18" customHeight="1">
      <c r="A241" s="38"/>
      <c r="B241" s="39"/>
    </row>
    <row r="242" spans="1:2" s="5" customFormat="1" ht="18" customHeight="1">
      <c r="A242" s="38"/>
      <c r="B242" s="39"/>
    </row>
    <row r="243" spans="1:2" s="5" customFormat="1" ht="18" customHeight="1">
      <c r="A243" s="38"/>
      <c r="B243" s="39"/>
    </row>
    <row r="244" spans="1:2" s="5" customFormat="1" ht="18" customHeight="1">
      <c r="A244" s="38"/>
      <c r="B244" s="39"/>
    </row>
    <row r="245" spans="1:2" s="5" customFormat="1" ht="18" customHeight="1">
      <c r="A245" s="38"/>
      <c r="B245" s="39"/>
    </row>
    <row r="246" spans="1:2" s="5" customFormat="1" ht="18" customHeight="1">
      <c r="A246" s="38"/>
      <c r="B246" s="39"/>
    </row>
    <row r="247" spans="1:2" s="5" customFormat="1" ht="18" customHeight="1">
      <c r="A247" s="38"/>
      <c r="B247" s="39"/>
    </row>
    <row r="248" spans="1:2" s="5" customFormat="1" ht="18" customHeight="1">
      <c r="A248" s="38"/>
      <c r="B248" s="39"/>
    </row>
    <row r="249" spans="1:2" s="5" customFormat="1" ht="18" customHeight="1">
      <c r="A249" s="38"/>
      <c r="B249" s="39"/>
    </row>
    <row r="250" spans="1:2" s="5" customFormat="1" ht="18" customHeight="1">
      <c r="A250" s="38"/>
      <c r="B250" s="39"/>
    </row>
    <row r="251" spans="1:2" s="5" customFormat="1" ht="18" customHeight="1">
      <c r="A251" s="38"/>
      <c r="B251" s="39"/>
    </row>
    <row r="252" spans="1:2" s="5" customFormat="1" ht="18" customHeight="1">
      <c r="A252" s="38"/>
      <c r="B252" s="39"/>
    </row>
    <row r="253" spans="1:2" s="5" customFormat="1" ht="18" customHeight="1">
      <c r="A253" s="38"/>
      <c r="B253" s="39"/>
    </row>
    <row r="254" spans="1:2" s="5" customFormat="1" ht="18" customHeight="1">
      <c r="A254" s="38"/>
      <c r="B254" s="39"/>
    </row>
    <row r="255" spans="1:2" s="5" customFormat="1" ht="18" customHeight="1">
      <c r="A255" s="38"/>
      <c r="B255" s="39"/>
    </row>
    <row r="256" spans="1:2" s="5" customFormat="1" ht="18" customHeight="1">
      <c r="A256" s="38"/>
      <c r="B256" s="39"/>
    </row>
    <row r="257" spans="1:2" s="5" customFormat="1" ht="18" customHeight="1">
      <c r="A257" s="38"/>
      <c r="B257" s="39"/>
    </row>
    <row r="258" spans="1:2" s="5" customFormat="1" ht="18" customHeight="1">
      <c r="A258" s="38"/>
      <c r="B258" s="39"/>
    </row>
    <row r="259" spans="1:2" s="5" customFormat="1" ht="18" customHeight="1">
      <c r="A259" s="38"/>
      <c r="B259" s="39"/>
    </row>
    <row r="260" spans="1:2" s="5" customFormat="1" ht="18" customHeight="1">
      <c r="A260" s="38"/>
      <c r="B260" s="39"/>
    </row>
    <row r="261" spans="1:2" s="5" customFormat="1" ht="18" customHeight="1">
      <c r="A261" s="38"/>
      <c r="B261" s="39"/>
    </row>
    <row r="262" spans="1:2" s="5" customFormat="1" ht="18" customHeight="1">
      <c r="A262" s="38"/>
      <c r="B262" s="39"/>
    </row>
    <row r="263" spans="1:2" s="5" customFormat="1" ht="18" customHeight="1">
      <c r="A263" s="38"/>
      <c r="B263" s="39"/>
    </row>
    <row r="264" spans="1:2" s="5" customFormat="1" ht="18" customHeight="1">
      <c r="A264" s="38"/>
      <c r="B264" s="39"/>
    </row>
    <row r="265" spans="1:2" s="5" customFormat="1" ht="18" customHeight="1">
      <c r="A265" s="38"/>
      <c r="B265" s="39"/>
    </row>
    <row r="266" spans="1:2" s="5" customFormat="1" ht="18" customHeight="1">
      <c r="A266" s="38"/>
      <c r="B266" s="39"/>
    </row>
    <row r="267" spans="1:2" s="5" customFormat="1" ht="18" customHeight="1">
      <c r="A267" s="38"/>
      <c r="B267" s="39"/>
    </row>
    <row r="268" spans="1:2" s="5" customFormat="1" ht="18" customHeight="1">
      <c r="A268" s="38"/>
      <c r="B268" s="39"/>
    </row>
    <row r="269" spans="1:2" s="5" customFormat="1" ht="18" customHeight="1">
      <c r="A269" s="38"/>
      <c r="B269" s="39"/>
    </row>
    <row r="270" spans="1:2" s="5" customFormat="1" ht="18" customHeight="1">
      <c r="A270" s="38"/>
      <c r="B270" s="39"/>
    </row>
    <row r="271" spans="1:2" s="5" customFormat="1" ht="18" customHeight="1">
      <c r="A271" s="38"/>
      <c r="B271" s="39"/>
    </row>
    <row r="272" spans="1:2" s="5" customFormat="1" ht="18" customHeight="1">
      <c r="A272" s="38"/>
      <c r="B272" s="39"/>
    </row>
    <row r="273" spans="1:2" s="5" customFormat="1" ht="18" customHeight="1">
      <c r="A273" s="38"/>
      <c r="B273" s="39"/>
    </row>
    <row r="274" spans="1:2" s="5" customFormat="1" ht="18" customHeight="1">
      <c r="A274" s="38"/>
      <c r="B274" s="39"/>
    </row>
    <row r="275" spans="1:2" s="5" customFormat="1" ht="18" customHeight="1">
      <c r="A275" s="38"/>
      <c r="B275" s="39"/>
    </row>
    <row r="276" spans="1:2" s="5" customFormat="1" ht="18" customHeight="1">
      <c r="A276" s="38"/>
      <c r="B276" s="39"/>
    </row>
    <row r="277" spans="1:2" s="5" customFormat="1" ht="18" customHeight="1">
      <c r="A277" s="38"/>
      <c r="B277" s="39"/>
    </row>
    <row r="278" spans="1:2" s="5" customFormat="1" ht="18" customHeight="1">
      <c r="A278" s="38"/>
      <c r="B278" s="39"/>
    </row>
    <row r="279" spans="1:2" s="5" customFormat="1" ht="18" customHeight="1">
      <c r="A279" s="38"/>
      <c r="B279" s="39"/>
    </row>
    <row r="280" spans="1:2" s="5" customFormat="1" ht="18" customHeight="1">
      <c r="A280" s="38"/>
      <c r="B280" s="39"/>
    </row>
    <row r="281" spans="1:2" s="5" customFormat="1" ht="18" customHeight="1">
      <c r="A281" s="38"/>
      <c r="B281" s="39"/>
    </row>
    <row r="282" spans="1:2" s="5" customFormat="1" ht="18" customHeight="1">
      <c r="A282" s="38"/>
      <c r="B282" s="39"/>
    </row>
    <row r="283" spans="1:2" s="5" customFormat="1" ht="18" customHeight="1">
      <c r="A283" s="38"/>
      <c r="B283" s="39"/>
    </row>
    <row r="284" spans="1:2" s="5" customFormat="1" ht="18" customHeight="1">
      <c r="A284" s="38"/>
      <c r="B284" s="39"/>
    </row>
    <row r="285" spans="1:2" s="5" customFormat="1" ht="18" customHeight="1">
      <c r="A285" s="38"/>
      <c r="B285" s="39"/>
    </row>
    <row r="286" spans="1:2" s="5" customFormat="1" ht="18" customHeight="1">
      <c r="A286" s="38"/>
      <c r="B286" s="39"/>
    </row>
    <row r="287" spans="1:2" s="5" customFormat="1" ht="18" customHeight="1">
      <c r="A287" s="38"/>
      <c r="B287" s="39"/>
    </row>
    <row r="288" spans="1:2" s="5" customFormat="1" ht="18" customHeight="1">
      <c r="A288" s="38"/>
      <c r="B288" s="39"/>
    </row>
    <row r="289" spans="1:2" s="5" customFormat="1" ht="18" customHeight="1">
      <c r="A289" s="38"/>
      <c r="B289" s="39"/>
    </row>
    <row r="290" spans="1:2" s="5" customFormat="1" ht="18" customHeight="1">
      <c r="A290" s="38"/>
      <c r="B290" s="39"/>
    </row>
    <row r="291" spans="1:2" s="5" customFormat="1" ht="18" customHeight="1">
      <c r="A291" s="38"/>
      <c r="B291" s="39"/>
    </row>
    <row r="292" spans="1:2" s="5" customFormat="1" ht="18" customHeight="1">
      <c r="A292" s="38"/>
      <c r="B292" s="39"/>
    </row>
    <row r="293" spans="1:2" s="5" customFormat="1" ht="18" customHeight="1">
      <c r="A293" s="38"/>
      <c r="B293" s="39"/>
    </row>
    <row r="294" spans="1:2" s="5" customFormat="1" ht="18" customHeight="1">
      <c r="A294" s="38"/>
      <c r="B294" s="39"/>
    </row>
    <row r="295" spans="1:2" s="5" customFormat="1" ht="18" customHeight="1">
      <c r="A295" s="38"/>
      <c r="B295" s="39"/>
    </row>
    <row r="296" spans="1:2" s="5" customFormat="1" ht="18" customHeight="1">
      <c r="A296" s="38"/>
      <c r="B296" s="39"/>
    </row>
    <row r="297" spans="1:2" s="5" customFormat="1" ht="18" customHeight="1">
      <c r="A297" s="38"/>
      <c r="B297" s="39"/>
    </row>
    <row r="298" spans="1:2" s="5" customFormat="1" ht="18" customHeight="1">
      <c r="A298" s="38"/>
      <c r="B298" s="39"/>
    </row>
    <row r="299" spans="1:2" s="5" customFormat="1" ht="18" customHeight="1">
      <c r="A299" s="38"/>
      <c r="B299" s="39"/>
    </row>
    <row r="300" spans="1:2" s="5" customFormat="1" ht="18" customHeight="1">
      <c r="A300" s="38"/>
      <c r="B300" s="39"/>
    </row>
    <row r="301" spans="1:2" s="5" customFormat="1" ht="18" customHeight="1">
      <c r="A301" s="38"/>
      <c r="B301" s="39"/>
    </row>
    <row r="302" spans="1:2" s="5" customFormat="1" ht="18" customHeight="1">
      <c r="A302" s="38"/>
      <c r="B302" s="39"/>
    </row>
    <row r="303" spans="1:2" s="5" customFormat="1" ht="18" customHeight="1">
      <c r="A303" s="38"/>
      <c r="B303" s="39"/>
    </row>
    <row r="304" spans="1:2" s="5" customFormat="1" ht="18" customHeight="1">
      <c r="A304" s="38"/>
      <c r="B304" s="39"/>
    </row>
    <row r="305" spans="1:2" s="5" customFormat="1" ht="18" customHeight="1">
      <c r="A305" s="38"/>
      <c r="B305" s="39"/>
    </row>
    <row r="306" spans="1:2" s="5" customFormat="1" ht="18" customHeight="1">
      <c r="A306" s="38"/>
      <c r="B306" s="39"/>
    </row>
    <row r="307" spans="1:2" s="5" customFormat="1" ht="18" customHeight="1">
      <c r="A307" s="38"/>
      <c r="B307" s="39"/>
    </row>
    <row r="308" spans="1:2" s="5" customFormat="1" ht="18" customHeight="1">
      <c r="A308" s="38"/>
      <c r="B308" s="39"/>
    </row>
    <row r="309" spans="1:2" s="5" customFormat="1" ht="18" customHeight="1">
      <c r="A309" s="38"/>
      <c r="B309" s="39"/>
    </row>
    <row r="310" spans="1:2" s="5" customFormat="1" ht="18" customHeight="1">
      <c r="A310" s="38"/>
      <c r="B310" s="39"/>
    </row>
    <row r="311" spans="1:2" s="5" customFormat="1" ht="18" customHeight="1">
      <c r="A311" s="38"/>
      <c r="B311" s="39"/>
    </row>
    <row r="312" spans="1:2" s="5" customFormat="1" ht="18" customHeight="1">
      <c r="A312" s="38"/>
      <c r="B312" s="39"/>
    </row>
    <row r="313" spans="1:2" s="5" customFormat="1" ht="18" customHeight="1">
      <c r="A313" s="38"/>
      <c r="B313" s="39"/>
    </row>
    <row r="314" spans="1:2" s="5" customFormat="1" ht="18" customHeight="1">
      <c r="A314" s="38"/>
      <c r="B314" s="39"/>
    </row>
    <row r="315" spans="1:2" s="5" customFormat="1" ht="18" customHeight="1">
      <c r="A315" s="38"/>
      <c r="B315" s="39"/>
    </row>
    <row r="316" spans="1:2" s="5" customFormat="1" ht="18" customHeight="1">
      <c r="A316" s="38"/>
      <c r="B316" s="39"/>
    </row>
    <row r="317" spans="1:2" s="5" customFormat="1" ht="18" customHeight="1">
      <c r="A317" s="38"/>
      <c r="B317" s="39"/>
    </row>
    <row r="318" spans="1:2" s="5" customFormat="1" ht="18" customHeight="1">
      <c r="A318" s="38"/>
      <c r="B318" s="39"/>
    </row>
    <row r="319" spans="1:2" s="5" customFormat="1" ht="18" customHeight="1">
      <c r="A319" s="38"/>
      <c r="B319" s="39"/>
    </row>
    <row r="320" spans="1:2" s="5" customFormat="1" ht="18" customHeight="1">
      <c r="A320" s="38"/>
      <c r="B320" s="39"/>
    </row>
    <row r="321" spans="1:2" s="5" customFormat="1" ht="18" customHeight="1">
      <c r="A321" s="38"/>
      <c r="B321" s="39"/>
    </row>
    <row r="322" spans="1:2" s="5" customFormat="1" ht="18" customHeight="1">
      <c r="A322" s="38"/>
      <c r="B322" s="39"/>
    </row>
    <row r="323" spans="1:2" s="5" customFormat="1" ht="18" customHeight="1">
      <c r="A323" s="38"/>
      <c r="B323" s="39"/>
    </row>
    <row r="324" spans="1:2" s="5" customFormat="1" ht="18" customHeight="1">
      <c r="A324" s="38"/>
      <c r="B324" s="39"/>
    </row>
    <row r="325" spans="1:2" s="5" customFormat="1" ht="18" customHeight="1">
      <c r="A325" s="38"/>
      <c r="B325" s="39"/>
    </row>
    <row r="326" spans="1:2" s="5" customFormat="1" ht="18" customHeight="1">
      <c r="A326" s="38"/>
      <c r="B326" s="39"/>
    </row>
    <row r="327" spans="1:2" s="5" customFormat="1" ht="18" customHeight="1">
      <c r="A327" s="38"/>
      <c r="B327" s="39"/>
    </row>
    <row r="328" spans="1:2" s="5" customFormat="1" ht="18" customHeight="1">
      <c r="A328" s="38"/>
      <c r="B328" s="39"/>
    </row>
    <row r="329" spans="1:2" s="5" customFormat="1" ht="18" customHeight="1">
      <c r="A329" s="38"/>
      <c r="B329" s="39"/>
    </row>
    <row r="330" spans="1:2" s="5" customFormat="1" ht="18" customHeight="1">
      <c r="A330" s="38"/>
      <c r="B330" s="39"/>
    </row>
    <row r="331" spans="1:2" s="5" customFormat="1" ht="18" customHeight="1">
      <c r="A331" s="38"/>
      <c r="B331" s="39"/>
    </row>
    <row r="332" spans="1:2" s="5" customFormat="1" ht="18" customHeight="1">
      <c r="A332" s="38"/>
      <c r="B332" s="39"/>
    </row>
    <row r="333" spans="1:2" s="5" customFormat="1" ht="18" customHeight="1">
      <c r="A333" s="38"/>
      <c r="B333" s="39"/>
    </row>
    <row r="334" spans="1:2" s="5" customFormat="1" ht="18" customHeight="1">
      <c r="A334" s="38"/>
      <c r="B334" s="39"/>
    </row>
    <row r="335" spans="1:2" s="5" customFormat="1" ht="18" customHeight="1">
      <c r="A335" s="38"/>
      <c r="B335" s="39"/>
    </row>
    <row r="336" spans="1:2" s="5" customFormat="1" ht="18" customHeight="1">
      <c r="A336" s="38"/>
      <c r="B336" s="39"/>
    </row>
    <row r="337" spans="1:2" s="5" customFormat="1" ht="18" customHeight="1">
      <c r="A337" s="38"/>
      <c r="B337" s="39"/>
    </row>
    <row r="338" spans="1:2" s="5" customFormat="1" ht="18" customHeight="1">
      <c r="A338" s="38"/>
      <c r="B338" s="39"/>
    </row>
    <row r="339" spans="1:2" s="5" customFormat="1" ht="18" customHeight="1">
      <c r="A339" s="38"/>
      <c r="B339" s="39"/>
    </row>
    <row r="340" spans="1:2" s="5" customFormat="1" ht="18" customHeight="1">
      <c r="A340" s="38"/>
      <c r="B340" s="39"/>
    </row>
    <row r="341" spans="1:2" s="5" customFormat="1" ht="18" customHeight="1">
      <c r="A341" s="38"/>
      <c r="B341" s="39"/>
    </row>
    <row r="342" spans="1:2" s="5" customFormat="1" ht="18" customHeight="1">
      <c r="A342" s="38"/>
      <c r="B342" s="39"/>
    </row>
    <row r="343" spans="1:2" s="5" customFormat="1" ht="18" customHeight="1">
      <c r="A343" s="38"/>
      <c r="B343" s="39"/>
    </row>
    <row r="344" spans="1:2" s="5" customFormat="1" ht="18" customHeight="1">
      <c r="A344" s="38"/>
      <c r="B344" s="39"/>
    </row>
    <row r="345" spans="1:2" s="5" customFormat="1" ht="18" customHeight="1">
      <c r="A345" s="38"/>
      <c r="B345" s="39"/>
    </row>
    <row r="346" spans="1:2" s="5" customFormat="1" ht="18" customHeight="1">
      <c r="A346" s="38"/>
      <c r="B346" s="39"/>
    </row>
    <row r="347" spans="1:2" s="5" customFormat="1" ht="18" customHeight="1">
      <c r="A347" s="38"/>
      <c r="B347" s="39"/>
    </row>
    <row r="348" spans="1:2" s="5" customFormat="1" ht="18" customHeight="1">
      <c r="A348" s="38"/>
      <c r="B348" s="39"/>
    </row>
    <row r="349" spans="1:2" s="5" customFormat="1" ht="18" customHeight="1">
      <c r="A349" s="38"/>
      <c r="B349" s="39"/>
    </row>
    <row r="350" spans="1:2" s="5" customFormat="1" ht="18" customHeight="1">
      <c r="A350" s="38"/>
      <c r="B350" s="39"/>
    </row>
    <row r="351" spans="1:2" s="5" customFormat="1" ht="18" customHeight="1">
      <c r="A351" s="38"/>
      <c r="B351" s="39"/>
    </row>
    <row r="352" spans="1:2" s="5" customFormat="1" ht="18" customHeight="1">
      <c r="A352" s="38"/>
      <c r="B352" s="39"/>
    </row>
    <row r="353" spans="1:2" s="5" customFormat="1" ht="18" customHeight="1">
      <c r="A353" s="38"/>
      <c r="B353" s="39"/>
    </row>
    <row r="354" spans="1:2" s="5" customFormat="1" ht="18" customHeight="1">
      <c r="A354" s="38"/>
      <c r="B354" s="39"/>
    </row>
    <row r="355" spans="1:2" s="5" customFormat="1" ht="18" customHeight="1">
      <c r="A355" s="38"/>
      <c r="B355" s="39"/>
    </row>
    <row r="356" spans="1:2" s="5" customFormat="1" ht="18" customHeight="1">
      <c r="A356" s="38"/>
      <c r="B356" s="39"/>
    </row>
    <row r="357" spans="1:2" s="5" customFormat="1" ht="18" customHeight="1">
      <c r="A357" s="38"/>
      <c r="B357" s="39"/>
    </row>
    <row r="358" spans="1:2" s="5" customFormat="1" ht="18" customHeight="1">
      <c r="A358" s="38"/>
      <c r="B358" s="39"/>
    </row>
    <row r="359" spans="1:2" s="5" customFormat="1" ht="18" customHeight="1">
      <c r="A359" s="38"/>
      <c r="B359" s="39"/>
    </row>
    <row r="360" spans="1:2" s="5" customFormat="1" ht="18" customHeight="1">
      <c r="A360" s="38"/>
      <c r="B360" s="39"/>
    </row>
    <row r="361" spans="1:2" s="5" customFormat="1" ht="18" customHeight="1">
      <c r="A361" s="38"/>
      <c r="B361" s="39"/>
    </row>
    <row r="362" spans="1:2" s="5" customFormat="1" ht="18" customHeight="1">
      <c r="A362" s="38"/>
      <c r="B362" s="39"/>
    </row>
    <row r="363" spans="1:2" s="5" customFormat="1" ht="18" customHeight="1">
      <c r="A363" s="38"/>
      <c r="B363" s="39"/>
    </row>
    <row r="364" spans="1:2" s="5" customFormat="1" ht="18" customHeight="1">
      <c r="A364" s="38"/>
      <c r="B364" s="39"/>
    </row>
    <row r="365" spans="1:2" s="5" customFormat="1" ht="18" customHeight="1">
      <c r="A365" s="38"/>
      <c r="B365" s="39"/>
    </row>
    <row r="366" spans="1:2" s="5" customFormat="1" ht="18" customHeight="1">
      <c r="A366" s="38"/>
      <c r="B366" s="39"/>
    </row>
    <row r="367" spans="1:2" s="5" customFormat="1" ht="18" customHeight="1">
      <c r="A367" s="38"/>
      <c r="B367" s="39"/>
    </row>
    <row r="368" spans="1:2" s="5" customFormat="1" ht="18" customHeight="1">
      <c r="A368" s="38"/>
      <c r="B368" s="39"/>
    </row>
    <row r="369" spans="1:2" s="5" customFormat="1" ht="18" customHeight="1">
      <c r="A369" s="38"/>
      <c r="B369" s="39"/>
    </row>
    <row r="370" spans="1:2" s="5" customFormat="1" ht="18" customHeight="1">
      <c r="A370" s="38"/>
      <c r="B370" s="39"/>
    </row>
    <row r="371" spans="1:2" s="5" customFormat="1" ht="18" customHeight="1">
      <c r="A371" s="38"/>
      <c r="B371" s="39"/>
    </row>
    <row r="372" spans="1:2" s="5" customFormat="1" ht="18" customHeight="1">
      <c r="A372" s="38"/>
      <c r="B372" s="39"/>
    </row>
    <row r="373" spans="1:2" s="5" customFormat="1" ht="18" customHeight="1">
      <c r="A373" s="38"/>
      <c r="B373" s="39"/>
    </row>
    <row r="374" spans="1:2" s="5" customFormat="1" ht="18" customHeight="1">
      <c r="A374" s="38"/>
      <c r="B374" s="39"/>
    </row>
    <row r="375" spans="1:2" s="5" customFormat="1" ht="18" customHeight="1">
      <c r="A375" s="38"/>
      <c r="B375" s="39"/>
    </row>
    <row r="376" spans="1:2" s="5" customFormat="1" ht="18" customHeight="1">
      <c r="A376" s="38"/>
      <c r="B376" s="39"/>
    </row>
    <row r="377" spans="1:2" s="5" customFormat="1" ht="18" customHeight="1">
      <c r="A377" s="38"/>
      <c r="B377" s="39"/>
    </row>
    <row r="378" spans="1:2" s="5" customFormat="1" ht="18" customHeight="1">
      <c r="A378" s="38"/>
      <c r="B378" s="39"/>
    </row>
    <row r="379" spans="1:2" s="5" customFormat="1" ht="18" customHeight="1">
      <c r="A379" s="38"/>
      <c r="B379" s="39"/>
    </row>
    <row r="380" spans="1:2" s="5" customFormat="1" ht="18" customHeight="1">
      <c r="A380" s="38"/>
      <c r="B380" s="39"/>
    </row>
    <row r="381" spans="1:2" s="5" customFormat="1" ht="18" customHeight="1">
      <c r="A381" s="38"/>
      <c r="B381" s="39"/>
    </row>
    <row r="382" spans="1:2" s="5" customFormat="1" ht="18" customHeight="1">
      <c r="A382" s="38"/>
      <c r="B382" s="39"/>
    </row>
    <row r="383" spans="1:2" s="5" customFormat="1" ht="18" customHeight="1">
      <c r="A383" s="38"/>
      <c r="B383" s="39"/>
    </row>
    <row r="384" spans="1:2" s="5" customFormat="1" ht="18" customHeight="1">
      <c r="A384" s="38"/>
      <c r="B384" s="39"/>
    </row>
    <row r="385" spans="1:2" s="5" customFormat="1" ht="18" customHeight="1">
      <c r="A385" s="38"/>
      <c r="B385" s="39"/>
    </row>
    <row r="386" spans="1:2" s="5" customFormat="1" ht="18" customHeight="1">
      <c r="A386" s="38"/>
      <c r="B386" s="39"/>
    </row>
    <row r="387" spans="1:2" s="5" customFormat="1" ht="18" customHeight="1">
      <c r="A387" s="38"/>
      <c r="B387" s="39"/>
    </row>
    <row r="388" spans="1:2" s="5" customFormat="1" ht="18" customHeight="1">
      <c r="A388" s="38"/>
      <c r="B388" s="39"/>
    </row>
    <row r="389" spans="1:2" s="5" customFormat="1" ht="18" customHeight="1">
      <c r="A389" s="38"/>
      <c r="B389" s="39"/>
    </row>
    <row r="390" spans="1:2" s="5" customFormat="1" ht="18" customHeight="1">
      <c r="A390" s="38"/>
      <c r="B390" s="39"/>
    </row>
    <row r="391" spans="1:2" s="5" customFormat="1" ht="18" customHeight="1">
      <c r="A391" s="38"/>
      <c r="B391" s="39"/>
    </row>
    <row r="392" spans="1:2" s="5" customFormat="1" ht="18" customHeight="1">
      <c r="A392" s="38"/>
      <c r="B392" s="39"/>
    </row>
    <row r="393" spans="1:2" s="5" customFormat="1" ht="18" customHeight="1">
      <c r="A393" s="38"/>
      <c r="B393" s="39"/>
    </row>
    <row r="394" spans="1:2" s="5" customFormat="1" ht="18" customHeight="1">
      <c r="A394" s="38"/>
      <c r="B394" s="39"/>
    </row>
    <row r="395" spans="1:2" s="5" customFormat="1" ht="18" customHeight="1">
      <c r="A395" s="38"/>
      <c r="B395" s="39"/>
    </row>
    <row r="396" spans="1:2" s="5" customFormat="1" ht="18" customHeight="1">
      <c r="A396" s="38"/>
      <c r="B396" s="39"/>
    </row>
    <row r="397" spans="1:2" s="5" customFormat="1" ht="18" customHeight="1">
      <c r="A397" s="38"/>
      <c r="B397" s="39"/>
    </row>
    <row r="398" spans="1:2" s="5" customFormat="1" ht="18" customHeight="1">
      <c r="A398" s="38"/>
      <c r="B398" s="39"/>
    </row>
    <row r="399" spans="1:2" s="5" customFormat="1" ht="18" customHeight="1">
      <c r="A399" s="38"/>
      <c r="B399" s="39"/>
    </row>
    <row r="400" spans="1:2" s="5" customFormat="1" ht="18" customHeight="1">
      <c r="A400" s="38"/>
      <c r="B400" s="39"/>
    </row>
    <row r="401" spans="1:2" s="5" customFormat="1" ht="18" customHeight="1">
      <c r="A401" s="38"/>
      <c r="B401" s="39"/>
    </row>
    <row r="402" spans="1:2" s="5" customFormat="1" ht="18" customHeight="1">
      <c r="A402" s="38"/>
      <c r="B402" s="39"/>
    </row>
    <row r="403" spans="1:2" s="5" customFormat="1" ht="18" customHeight="1">
      <c r="A403" s="38"/>
      <c r="B403" s="39"/>
    </row>
    <row r="404" spans="1:2" s="5" customFormat="1" ht="18" customHeight="1">
      <c r="A404" s="38"/>
      <c r="B404" s="39"/>
    </row>
    <row r="405" spans="1:2" s="5" customFormat="1" ht="18" customHeight="1">
      <c r="A405" s="38"/>
      <c r="B405" s="39"/>
    </row>
    <row r="406" spans="1:2" s="5" customFormat="1" ht="18" customHeight="1">
      <c r="A406" s="38"/>
      <c r="B406" s="39"/>
    </row>
    <row r="407" spans="1:2" s="5" customFormat="1" ht="18" customHeight="1">
      <c r="A407" s="38"/>
      <c r="B407" s="39"/>
    </row>
    <row r="408" spans="1:2" s="5" customFormat="1" ht="18" customHeight="1">
      <c r="A408" s="38"/>
      <c r="B408" s="39"/>
    </row>
    <row r="409" spans="1:2" s="5" customFormat="1" ht="18" customHeight="1">
      <c r="A409" s="38"/>
      <c r="B409" s="39"/>
    </row>
    <row r="410" spans="1:2" s="5" customFormat="1" ht="18" customHeight="1">
      <c r="A410" s="38"/>
      <c r="B410" s="39"/>
    </row>
    <row r="411" spans="1:2" s="5" customFormat="1" ht="18" customHeight="1">
      <c r="A411" s="38"/>
      <c r="B411" s="39"/>
    </row>
    <row r="412" spans="1:2" s="5" customFormat="1" ht="18" customHeight="1">
      <c r="A412" s="38"/>
      <c r="B412" s="39"/>
    </row>
    <row r="413" spans="1:2" s="5" customFormat="1" ht="18" customHeight="1">
      <c r="A413" s="38"/>
      <c r="B413" s="39"/>
    </row>
    <row r="414" spans="1:2" s="5" customFormat="1" ht="18" customHeight="1">
      <c r="A414" s="38"/>
      <c r="B414" s="39"/>
    </row>
    <row r="415" spans="1:2" s="5" customFormat="1" ht="18" customHeight="1">
      <c r="A415" s="38"/>
      <c r="B415" s="39"/>
    </row>
    <row r="416" spans="1:2" s="5" customFormat="1" ht="18" customHeight="1">
      <c r="A416" s="38"/>
      <c r="B416" s="39"/>
    </row>
    <row r="417" spans="1:2" s="5" customFormat="1" ht="18" customHeight="1">
      <c r="A417" s="38"/>
      <c r="B417" s="39"/>
    </row>
    <row r="418" spans="1:2" s="5" customFormat="1" ht="18" customHeight="1">
      <c r="A418" s="38"/>
      <c r="B418" s="39"/>
    </row>
    <row r="419" spans="1:2" s="5" customFormat="1" ht="18" customHeight="1">
      <c r="A419" s="38"/>
      <c r="B419" s="39"/>
    </row>
    <row r="420" spans="1:2" s="5" customFormat="1" ht="18" customHeight="1">
      <c r="A420" s="38"/>
      <c r="B420" s="39"/>
    </row>
    <row r="421" spans="1:2" s="5" customFormat="1" ht="18" customHeight="1">
      <c r="A421" s="38"/>
      <c r="B421" s="39"/>
    </row>
    <row r="422" spans="1:2" s="5" customFormat="1" ht="18" customHeight="1">
      <c r="A422" s="38"/>
      <c r="B422" s="39"/>
    </row>
    <row r="423" spans="1:2" s="5" customFormat="1" ht="18" customHeight="1">
      <c r="A423" s="38"/>
      <c r="B423" s="39"/>
    </row>
    <row r="424" spans="1:2" s="5" customFormat="1" ht="18" customHeight="1">
      <c r="A424" s="38"/>
      <c r="B424" s="39"/>
    </row>
    <row r="425" spans="1:2" s="5" customFormat="1" ht="18" customHeight="1">
      <c r="A425" s="38"/>
      <c r="B425" s="39"/>
    </row>
    <row r="426" spans="1:2" s="5" customFormat="1" ht="18" customHeight="1">
      <c r="A426" s="38"/>
      <c r="B426" s="39"/>
    </row>
    <row r="427" spans="1:2" s="5" customFormat="1" ht="18" customHeight="1">
      <c r="A427" s="38"/>
      <c r="B427" s="39"/>
    </row>
    <row r="428" spans="1:2" s="5" customFormat="1" ht="18" customHeight="1">
      <c r="A428" s="38"/>
      <c r="B428" s="39"/>
    </row>
    <row r="429" spans="1:2" s="5" customFormat="1" ht="18" customHeight="1">
      <c r="A429" s="38"/>
      <c r="B429" s="39"/>
    </row>
    <row r="430" spans="1:2" s="5" customFormat="1" ht="18" customHeight="1">
      <c r="A430" s="38"/>
      <c r="B430" s="39"/>
    </row>
    <row r="431" spans="1:2" s="5" customFormat="1" ht="18" customHeight="1">
      <c r="A431" s="38"/>
      <c r="B431" s="39"/>
    </row>
    <row r="432" spans="1:2" s="5" customFormat="1" ht="18" customHeight="1">
      <c r="A432" s="38"/>
      <c r="B432" s="39"/>
    </row>
    <row r="433" spans="1:2" s="5" customFormat="1" ht="18" customHeight="1">
      <c r="A433" s="38"/>
      <c r="B433" s="39"/>
    </row>
    <row r="434" spans="1:2" s="5" customFormat="1" ht="18" customHeight="1">
      <c r="A434" s="38"/>
      <c r="B434" s="39"/>
    </row>
    <row r="435" spans="1:2" s="5" customFormat="1" ht="18" customHeight="1">
      <c r="A435" s="38"/>
      <c r="B435" s="39"/>
    </row>
    <row r="436" spans="1:2" s="5" customFormat="1" ht="18" customHeight="1">
      <c r="A436" s="38"/>
      <c r="B436" s="39"/>
    </row>
    <row r="437" spans="1:2" s="5" customFormat="1" ht="18" customHeight="1">
      <c r="A437" s="38"/>
      <c r="B437" s="39"/>
    </row>
    <row r="438" spans="1:2" s="5" customFormat="1" ht="18" customHeight="1">
      <c r="A438" s="38"/>
      <c r="B438" s="39"/>
    </row>
    <row r="439" spans="1:2" s="5" customFormat="1" ht="18" customHeight="1">
      <c r="A439" s="38"/>
      <c r="B439" s="39"/>
    </row>
    <row r="440" spans="1:2" s="5" customFormat="1" ht="18" customHeight="1">
      <c r="A440" s="38"/>
      <c r="B440" s="39"/>
    </row>
    <row r="441" spans="1:2" s="5" customFormat="1" ht="18" customHeight="1">
      <c r="A441" s="38"/>
      <c r="B441" s="39"/>
    </row>
    <row r="442" spans="1:2" s="5" customFormat="1" ht="18" customHeight="1">
      <c r="A442" s="38"/>
      <c r="B442" s="39"/>
    </row>
    <row r="443" spans="1:2" s="5" customFormat="1" ht="18" customHeight="1">
      <c r="A443" s="38"/>
      <c r="B443" s="39"/>
    </row>
    <row r="444" spans="1:2" s="5" customFormat="1" ht="18" customHeight="1">
      <c r="A444" s="38"/>
      <c r="B444" s="39"/>
    </row>
    <row r="445" spans="1:2" s="5" customFormat="1" ht="18" customHeight="1">
      <c r="A445" s="38"/>
      <c r="B445" s="39"/>
    </row>
    <row r="446" spans="1:2" s="5" customFormat="1" ht="18" customHeight="1">
      <c r="A446" s="38"/>
      <c r="B446" s="39"/>
    </row>
    <row r="447" spans="1:2" s="5" customFormat="1" ht="18" customHeight="1">
      <c r="A447" s="38"/>
      <c r="B447" s="39"/>
    </row>
    <row r="448" spans="1:2" s="5" customFormat="1" ht="18" customHeight="1">
      <c r="A448" s="38"/>
      <c r="B448" s="39"/>
    </row>
    <row r="449" spans="1:2" s="5" customFormat="1" ht="18" customHeight="1">
      <c r="A449" s="38"/>
      <c r="B449" s="39"/>
    </row>
    <row r="450" spans="1:2" s="5" customFormat="1" ht="18" customHeight="1">
      <c r="A450" s="38"/>
      <c r="B450" s="39"/>
    </row>
    <row r="451" spans="1:2" s="5" customFormat="1" ht="18" customHeight="1">
      <c r="A451" s="38"/>
      <c r="B451" s="39"/>
    </row>
    <row r="452" spans="1:2" s="5" customFormat="1" ht="18" customHeight="1">
      <c r="A452" s="38"/>
      <c r="B452" s="39"/>
    </row>
    <row r="453" spans="1:2" s="5" customFormat="1" ht="18" customHeight="1">
      <c r="A453" s="38"/>
      <c r="B453" s="39"/>
    </row>
    <row r="454" spans="1:2" s="5" customFormat="1" ht="18" customHeight="1">
      <c r="A454" s="38"/>
      <c r="B454" s="39"/>
    </row>
    <row r="455" spans="1:2" s="5" customFormat="1" ht="18" customHeight="1">
      <c r="A455" s="38"/>
      <c r="B455" s="39"/>
    </row>
    <row r="456" spans="1:2" s="5" customFormat="1" ht="18" customHeight="1">
      <c r="A456" s="38"/>
      <c r="B456" s="39"/>
    </row>
    <row r="457" spans="1:2" s="5" customFormat="1" ht="18" customHeight="1">
      <c r="A457" s="38"/>
      <c r="B457" s="39"/>
    </row>
    <row r="458" spans="1:2" s="5" customFormat="1" ht="18" customHeight="1">
      <c r="A458" s="38"/>
      <c r="B458" s="39"/>
    </row>
    <row r="459" spans="1:2" s="5" customFormat="1" ht="18" customHeight="1">
      <c r="A459" s="38"/>
      <c r="B459" s="39"/>
    </row>
    <row r="460" spans="1:2" s="5" customFormat="1" ht="18" customHeight="1">
      <c r="A460" s="38"/>
      <c r="B460" s="39"/>
    </row>
    <row r="461" spans="1:2" s="5" customFormat="1" ht="18" customHeight="1">
      <c r="A461" s="38"/>
      <c r="B461" s="39"/>
    </row>
    <row r="462" spans="1:2" s="5" customFormat="1" ht="18" customHeight="1">
      <c r="A462" s="38"/>
      <c r="B462" s="39"/>
    </row>
    <row r="463" spans="1:2" s="5" customFormat="1" ht="18" customHeight="1">
      <c r="A463" s="38"/>
      <c r="B463" s="39"/>
    </row>
    <row r="464" spans="1:2" s="5" customFormat="1" ht="18" customHeight="1">
      <c r="A464" s="38"/>
      <c r="B464" s="39"/>
    </row>
    <row r="465" spans="1:2" s="5" customFormat="1" ht="18" customHeight="1">
      <c r="A465" s="38"/>
      <c r="B465" s="39"/>
    </row>
    <row r="466" spans="1:2" s="5" customFormat="1" ht="18" customHeight="1">
      <c r="A466" s="38"/>
      <c r="B466" s="39"/>
    </row>
    <row r="467" spans="1:2" s="5" customFormat="1" ht="18" customHeight="1">
      <c r="A467" s="38"/>
      <c r="B467" s="39"/>
    </row>
    <row r="468" spans="1:2" s="5" customFormat="1" ht="18" customHeight="1">
      <c r="A468" s="38"/>
      <c r="B468" s="39"/>
    </row>
    <row r="469" spans="1:2" s="5" customFormat="1" ht="18" customHeight="1">
      <c r="A469" s="38"/>
      <c r="B469" s="39"/>
    </row>
    <row r="470" spans="1:2" s="5" customFormat="1" ht="18" customHeight="1">
      <c r="A470" s="38"/>
      <c r="B470" s="39"/>
    </row>
    <row r="471" spans="1:2" s="5" customFormat="1" ht="18" customHeight="1">
      <c r="A471" s="38"/>
      <c r="B471" s="39"/>
    </row>
    <row r="472" spans="1:2" s="5" customFormat="1" ht="18" customHeight="1">
      <c r="A472" s="38"/>
      <c r="B472" s="39"/>
    </row>
    <row r="473" spans="1:2" s="5" customFormat="1" ht="18" customHeight="1">
      <c r="A473" s="38"/>
      <c r="B473" s="39"/>
    </row>
    <row r="474" spans="1:2" s="5" customFormat="1" ht="18" customHeight="1">
      <c r="A474" s="38"/>
      <c r="B474" s="39"/>
    </row>
    <row r="475" spans="1:2" s="5" customFormat="1" ht="18" customHeight="1">
      <c r="A475" s="38"/>
      <c r="B475" s="39"/>
    </row>
    <row r="476" spans="1:2" s="5" customFormat="1" ht="18" customHeight="1">
      <c r="A476" s="38"/>
      <c r="B476" s="39"/>
    </row>
    <row r="477" spans="1:2" s="5" customFormat="1" ht="18" customHeight="1">
      <c r="A477" s="38"/>
      <c r="B477" s="39"/>
    </row>
    <row r="478" spans="1:2" s="5" customFormat="1" ht="18" customHeight="1">
      <c r="A478" s="38"/>
      <c r="B478" s="39"/>
    </row>
    <row r="479" spans="1:2" s="5" customFormat="1" ht="18" customHeight="1">
      <c r="A479" s="38"/>
      <c r="B479" s="39"/>
    </row>
    <row r="480" spans="1:2" s="5" customFormat="1" ht="18" customHeight="1">
      <c r="A480" s="38"/>
      <c r="B480" s="39"/>
    </row>
    <row r="481" spans="1:2" s="5" customFormat="1" ht="18" customHeight="1">
      <c r="A481" s="38"/>
      <c r="B481" s="39"/>
    </row>
    <row r="482" spans="1:2" s="5" customFormat="1" ht="18" customHeight="1">
      <c r="A482" s="38"/>
      <c r="B482" s="39"/>
    </row>
    <row r="483" spans="1:2" s="5" customFormat="1" ht="18" customHeight="1">
      <c r="A483" s="38"/>
      <c r="B483" s="39"/>
    </row>
    <row r="484" spans="1:2" s="5" customFormat="1" ht="18" customHeight="1">
      <c r="A484" s="38"/>
      <c r="B484" s="39"/>
    </row>
    <row r="485" spans="1:2" s="5" customFormat="1" ht="18" customHeight="1">
      <c r="A485" s="38"/>
      <c r="B485" s="39"/>
    </row>
    <row r="486" spans="1:2" s="5" customFormat="1" ht="18" customHeight="1">
      <c r="A486" s="38"/>
      <c r="B486" s="39"/>
    </row>
    <row r="487" spans="1:2" s="5" customFormat="1" ht="18" customHeight="1">
      <c r="A487" s="38"/>
      <c r="B487" s="39"/>
    </row>
    <row r="488" spans="1:2" s="5" customFormat="1" ht="18" customHeight="1">
      <c r="A488" s="38"/>
      <c r="B488" s="39"/>
    </row>
    <row r="489" spans="1:2" s="5" customFormat="1" ht="18" customHeight="1">
      <c r="A489" s="38"/>
      <c r="B489" s="39"/>
    </row>
    <row r="490" spans="1:2" s="5" customFormat="1" ht="18" customHeight="1">
      <c r="A490" s="38"/>
      <c r="B490" s="39"/>
    </row>
    <row r="491" spans="1:2" s="5" customFormat="1" ht="18" customHeight="1">
      <c r="A491" s="38"/>
      <c r="B491" s="39"/>
    </row>
    <row r="492" spans="1:2" s="5" customFormat="1" ht="18" customHeight="1">
      <c r="A492" s="38"/>
      <c r="B492" s="39"/>
    </row>
    <row r="493" spans="1:2" s="5" customFormat="1" ht="18" customHeight="1">
      <c r="A493" s="38"/>
      <c r="B493" s="39"/>
    </row>
    <row r="494" spans="1:2" s="5" customFormat="1" ht="18" customHeight="1">
      <c r="A494" s="38"/>
      <c r="B494" s="39"/>
    </row>
    <row r="495" spans="1:2" s="5" customFormat="1" ht="18" customHeight="1">
      <c r="A495" s="38"/>
      <c r="B495" s="39"/>
    </row>
    <row r="496" spans="1:2" s="5" customFormat="1" ht="18" customHeight="1">
      <c r="A496" s="38"/>
      <c r="B496" s="39"/>
    </row>
    <row r="497" spans="1:2" s="5" customFormat="1" ht="18" customHeight="1">
      <c r="A497" s="38"/>
      <c r="B497" s="39"/>
    </row>
    <row r="498" spans="1:2" s="5" customFormat="1" ht="18" customHeight="1">
      <c r="A498" s="38"/>
      <c r="B498" s="39"/>
    </row>
    <row r="499" spans="1:2" s="5" customFormat="1" ht="18" customHeight="1">
      <c r="A499" s="38"/>
      <c r="B499" s="39"/>
    </row>
    <row r="500" spans="1:2" s="5" customFormat="1" ht="18" customHeight="1">
      <c r="A500" s="38"/>
      <c r="B500" s="39"/>
    </row>
    <row r="501" spans="1:2" s="5" customFormat="1" ht="18" customHeight="1">
      <c r="A501" s="38"/>
      <c r="B501" s="39"/>
    </row>
    <row r="502" spans="1:2" s="5" customFormat="1" ht="18" customHeight="1">
      <c r="A502" s="38"/>
      <c r="B502" s="39"/>
    </row>
    <row r="503" spans="1:2" s="5" customFormat="1" ht="18" customHeight="1">
      <c r="A503" s="38"/>
      <c r="B503" s="39"/>
    </row>
    <row r="504" spans="1:2" s="5" customFormat="1" ht="18" customHeight="1">
      <c r="A504" s="38"/>
      <c r="B504" s="39"/>
    </row>
    <row r="505" spans="1:2" s="5" customFormat="1" ht="18" customHeight="1">
      <c r="A505" s="38"/>
      <c r="B505" s="39"/>
    </row>
    <row r="506" spans="1:2" s="5" customFormat="1" ht="18" customHeight="1">
      <c r="A506" s="38"/>
      <c r="B506" s="39"/>
    </row>
    <row r="507" spans="1:2" s="5" customFormat="1" ht="18" customHeight="1">
      <c r="A507" s="38"/>
      <c r="B507" s="39"/>
    </row>
    <row r="508" spans="1:2" s="5" customFormat="1" ht="18" customHeight="1">
      <c r="A508" s="38"/>
      <c r="B508" s="39"/>
    </row>
    <row r="509" spans="1:2" s="5" customFormat="1" ht="18" customHeight="1">
      <c r="A509" s="38"/>
      <c r="B509" s="39"/>
    </row>
    <row r="510" spans="1:2" s="5" customFormat="1" ht="18" customHeight="1">
      <c r="A510" s="38"/>
      <c r="B510" s="39"/>
    </row>
    <row r="511" spans="1:2" s="5" customFormat="1" ht="18" customHeight="1">
      <c r="A511" s="38"/>
      <c r="B511" s="39"/>
    </row>
    <row r="512" spans="1:2" s="5" customFormat="1" ht="18" customHeight="1">
      <c r="A512" s="38"/>
      <c r="B512" s="39"/>
    </row>
    <row r="513" spans="1:2" s="5" customFormat="1" ht="18" customHeight="1">
      <c r="A513" s="38"/>
      <c r="B513" s="39"/>
    </row>
    <row r="514" spans="1:2" s="5" customFormat="1" ht="18" customHeight="1">
      <c r="A514" s="38"/>
      <c r="B514" s="39"/>
    </row>
    <row r="515" spans="1:2" s="5" customFormat="1" ht="18" customHeight="1">
      <c r="A515" s="38"/>
      <c r="B515" s="39"/>
    </row>
    <row r="516" spans="1:2" s="5" customFormat="1" ht="18" customHeight="1">
      <c r="A516" s="38"/>
      <c r="B516" s="39"/>
    </row>
    <row r="517" spans="1:2" s="5" customFormat="1" ht="18" customHeight="1">
      <c r="A517" s="38"/>
      <c r="B517" s="39"/>
    </row>
    <row r="518" spans="1:2" s="5" customFormat="1" ht="18" customHeight="1">
      <c r="A518" s="38"/>
      <c r="B518" s="39"/>
    </row>
    <row r="519" spans="1:2" s="5" customFormat="1" ht="18" customHeight="1">
      <c r="A519" s="38"/>
      <c r="B519" s="39"/>
    </row>
    <row r="520" spans="1:2" s="5" customFormat="1" ht="18" customHeight="1">
      <c r="A520" s="38"/>
      <c r="B520" s="39"/>
    </row>
    <row r="521" spans="1:2" s="5" customFormat="1" ht="18" customHeight="1">
      <c r="A521" s="38"/>
      <c r="B521" s="39"/>
    </row>
    <row r="522" spans="1:2" s="5" customFormat="1" ht="18" customHeight="1">
      <c r="A522" s="38"/>
      <c r="B522" s="39"/>
    </row>
    <row r="523" spans="1:2" s="5" customFormat="1" ht="18" customHeight="1">
      <c r="A523" s="38"/>
      <c r="B523" s="39"/>
    </row>
    <row r="524" spans="1:2" s="5" customFormat="1" ht="18" customHeight="1">
      <c r="A524" s="38"/>
      <c r="B524" s="39"/>
    </row>
    <row r="525" spans="1:2" s="5" customFormat="1" ht="18" customHeight="1">
      <c r="A525" s="38"/>
      <c r="B525" s="39"/>
    </row>
    <row r="526" spans="1:2" s="5" customFormat="1" ht="18" customHeight="1">
      <c r="A526" s="38"/>
      <c r="B526" s="39"/>
    </row>
    <row r="527" spans="1:2" s="5" customFormat="1" ht="18" customHeight="1">
      <c r="A527" s="38"/>
      <c r="B527" s="39"/>
    </row>
    <row r="528" spans="1:2" s="5" customFormat="1" ht="18" customHeight="1">
      <c r="A528" s="38"/>
      <c r="B528" s="39"/>
    </row>
    <row r="529" spans="1:2" s="5" customFormat="1" ht="18" customHeight="1">
      <c r="A529" s="38"/>
      <c r="B529" s="39"/>
    </row>
    <row r="530" spans="1:2" s="5" customFormat="1" ht="18" customHeight="1">
      <c r="A530" s="38"/>
      <c r="B530" s="39"/>
    </row>
    <row r="531" spans="1:2" s="5" customFormat="1" ht="18" customHeight="1">
      <c r="A531" s="38"/>
      <c r="B531" s="39"/>
    </row>
    <row r="532" spans="1:2" s="5" customFormat="1" ht="18" customHeight="1">
      <c r="A532" s="38"/>
      <c r="B532" s="39"/>
    </row>
    <row r="533" spans="1:2" s="5" customFormat="1" ht="18" customHeight="1">
      <c r="A533" s="38"/>
      <c r="B533" s="39"/>
    </row>
    <row r="534" spans="1:2" s="5" customFormat="1" ht="18" customHeight="1">
      <c r="A534" s="38"/>
      <c r="B534" s="39"/>
    </row>
    <row r="535" spans="1:2" s="5" customFormat="1" ht="18" customHeight="1">
      <c r="A535" s="38"/>
      <c r="B535" s="39"/>
    </row>
    <row r="536" spans="1:2" s="5" customFormat="1" ht="18" customHeight="1">
      <c r="A536" s="38"/>
      <c r="B536" s="39"/>
    </row>
    <row r="537" spans="1:2" s="5" customFormat="1" ht="18" customHeight="1">
      <c r="A537" s="38"/>
      <c r="B537" s="39"/>
    </row>
    <row r="538" spans="1:2" s="5" customFormat="1" ht="18" customHeight="1">
      <c r="A538" s="38"/>
      <c r="B538" s="39"/>
    </row>
    <row r="539" spans="1:2" s="5" customFormat="1" ht="18" customHeight="1">
      <c r="A539" s="38"/>
      <c r="B539" s="39"/>
    </row>
    <row r="540" spans="1:2" s="5" customFormat="1" ht="18" customHeight="1">
      <c r="A540" s="38"/>
      <c r="B540" s="39"/>
    </row>
    <row r="541" spans="1:2" s="5" customFormat="1" ht="18" customHeight="1">
      <c r="A541" s="38"/>
      <c r="B541" s="39"/>
    </row>
    <row r="542" spans="1:2" s="5" customFormat="1" ht="18" customHeight="1">
      <c r="A542" s="38"/>
      <c r="B542" s="39"/>
    </row>
    <row r="543" spans="1:2" s="5" customFormat="1" ht="18" customHeight="1">
      <c r="A543" s="38"/>
      <c r="B543" s="39"/>
    </row>
    <row r="544" spans="1:2" s="5" customFormat="1" ht="18" customHeight="1">
      <c r="A544" s="38"/>
      <c r="B544" s="39"/>
    </row>
    <row r="545" spans="1:2" s="5" customFormat="1" ht="18" customHeight="1">
      <c r="A545" s="38"/>
      <c r="B545" s="39"/>
    </row>
    <row r="546" spans="1:2" s="5" customFormat="1" ht="18" customHeight="1">
      <c r="A546" s="38"/>
      <c r="B546" s="39"/>
    </row>
    <row r="547" spans="1:2" s="5" customFormat="1" ht="18" customHeight="1">
      <c r="A547" s="38"/>
      <c r="B547" s="39"/>
    </row>
    <row r="548" spans="1:2" s="5" customFormat="1" ht="18" customHeight="1">
      <c r="A548" s="38"/>
      <c r="B548" s="39"/>
    </row>
    <row r="549" spans="1:2" s="5" customFormat="1" ht="18" customHeight="1">
      <c r="A549" s="38"/>
      <c r="B549" s="39"/>
    </row>
    <row r="550" spans="1:2" s="5" customFormat="1" ht="18" customHeight="1">
      <c r="A550" s="38"/>
      <c r="B550" s="39"/>
    </row>
    <row r="551" spans="1:2" s="5" customFormat="1" ht="18" customHeight="1">
      <c r="A551" s="38"/>
      <c r="B551" s="39"/>
    </row>
    <row r="552" spans="1:2" s="5" customFormat="1" ht="18" customHeight="1">
      <c r="A552" s="38"/>
      <c r="B552" s="39"/>
    </row>
    <row r="553" spans="1:2" s="5" customFormat="1" ht="18" customHeight="1">
      <c r="A553" s="38"/>
      <c r="B553" s="39"/>
    </row>
    <row r="554" spans="1:2" s="5" customFormat="1" ht="18" customHeight="1">
      <c r="A554" s="38"/>
      <c r="B554" s="39"/>
    </row>
    <row r="555" spans="1:2" s="5" customFormat="1" ht="18" customHeight="1">
      <c r="A555" s="38"/>
      <c r="B555" s="39"/>
    </row>
    <row r="556" spans="1:2" s="5" customFormat="1" ht="18" customHeight="1">
      <c r="A556" s="38"/>
      <c r="B556" s="39"/>
    </row>
    <row r="557" spans="1:2" s="5" customFormat="1" ht="18" customHeight="1">
      <c r="A557" s="38"/>
      <c r="B557" s="39"/>
    </row>
    <row r="558" spans="1:2" s="5" customFormat="1" ht="18" customHeight="1">
      <c r="A558" s="38"/>
      <c r="B558" s="39"/>
    </row>
    <row r="559" spans="1:2" s="5" customFormat="1" ht="18" customHeight="1">
      <c r="A559" s="38"/>
      <c r="B559" s="39"/>
    </row>
    <row r="560" spans="1:2" s="5" customFormat="1" ht="18" customHeight="1">
      <c r="A560" s="38"/>
      <c r="B560" s="39"/>
    </row>
    <row r="561" spans="1:2" s="5" customFormat="1" ht="18" customHeight="1">
      <c r="A561" s="38"/>
      <c r="B561" s="39"/>
    </row>
    <row r="562" spans="1:2" s="5" customFormat="1" ht="18" customHeight="1">
      <c r="A562" s="38"/>
      <c r="B562" s="39"/>
    </row>
    <row r="563" spans="1:2" s="5" customFormat="1" ht="18" customHeight="1">
      <c r="A563" s="38"/>
      <c r="B563" s="39"/>
    </row>
    <row r="564" spans="1:2" s="5" customFormat="1" ht="18" customHeight="1">
      <c r="A564" s="38"/>
      <c r="B564" s="39"/>
    </row>
    <row r="565" spans="1:2" s="5" customFormat="1" ht="18" customHeight="1">
      <c r="A565" s="38"/>
      <c r="B565" s="39"/>
    </row>
    <row r="566" spans="1:2" s="5" customFormat="1" ht="18" customHeight="1">
      <c r="A566" s="38"/>
      <c r="B566" s="39"/>
    </row>
    <row r="567" spans="1:2" s="5" customFormat="1" ht="18" customHeight="1">
      <c r="A567" s="38"/>
      <c r="B567" s="39"/>
    </row>
    <row r="568" spans="1:2" s="5" customFormat="1" ht="18" customHeight="1">
      <c r="A568" s="38"/>
      <c r="B568" s="39"/>
    </row>
    <row r="569" spans="1:2" s="5" customFormat="1" ht="18" customHeight="1">
      <c r="A569" s="38"/>
      <c r="B569" s="39"/>
    </row>
    <row r="570" spans="1:2" s="5" customFormat="1" ht="18" customHeight="1">
      <c r="A570" s="38"/>
      <c r="B570" s="39"/>
    </row>
    <row r="571" spans="1:2" s="5" customFormat="1" ht="18" customHeight="1">
      <c r="A571" s="38"/>
      <c r="B571" s="39"/>
    </row>
    <row r="572" spans="1:2" s="5" customFormat="1" ht="18" customHeight="1">
      <c r="A572" s="38"/>
      <c r="B572" s="39"/>
    </row>
    <row r="573" spans="1:2" s="5" customFormat="1" ht="18" customHeight="1">
      <c r="A573" s="38"/>
      <c r="B573" s="39"/>
    </row>
    <row r="574" spans="1:2" s="5" customFormat="1" ht="18" customHeight="1">
      <c r="A574" s="38"/>
      <c r="B574" s="39"/>
    </row>
    <row r="575" spans="1:2" s="5" customFormat="1" ht="18" customHeight="1">
      <c r="A575" s="38"/>
      <c r="B575" s="39"/>
    </row>
    <row r="576" spans="1:2" s="5" customFormat="1" ht="18" customHeight="1">
      <c r="A576" s="38"/>
      <c r="B576" s="39"/>
    </row>
    <row r="577" spans="1:2" s="5" customFormat="1" ht="18" customHeight="1">
      <c r="A577" s="38"/>
      <c r="B577" s="39"/>
    </row>
    <row r="578" spans="1:2" s="5" customFormat="1" ht="18" customHeight="1">
      <c r="A578" s="38"/>
      <c r="B578" s="39"/>
    </row>
    <row r="579" spans="1:2" s="5" customFormat="1" ht="18" customHeight="1">
      <c r="A579" s="38"/>
      <c r="B579" s="39"/>
    </row>
    <row r="580" spans="1:2" s="5" customFormat="1" ht="18" customHeight="1">
      <c r="A580" s="38"/>
      <c r="B580" s="39"/>
    </row>
    <row r="581" spans="1:2" s="5" customFormat="1" ht="18" customHeight="1">
      <c r="A581" s="38"/>
      <c r="B581" s="39"/>
    </row>
    <row r="582" spans="1:2" s="5" customFormat="1" ht="18" customHeight="1">
      <c r="A582" s="38"/>
      <c r="B582" s="39"/>
    </row>
    <row r="583" spans="1:2" s="5" customFormat="1" ht="18" customHeight="1">
      <c r="A583" s="38"/>
      <c r="B583" s="39"/>
    </row>
    <row r="584" spans="1:2" s="5" customFormat="1" ht="18" customHeight="1">
      <c r="A584" s="38"/>
      <c r="B584" s="39"/>
    </row>
    <row r="585" spans="1:2" s="5" customFormat="1" ht="18" customHeight="1">
      <c r="A585" s="38"/>
      <c r="B585" s="39"/>
    </row>
    <row r="586" spans="1:2" s="5" customFormat="1" ht="18" customHeight="1">
      <c r="A586" s="38"/>
      <c r="B586" s="39"/>
    </row>
    <row r="587" spans="1:2" s="5" customFormat="1" ht="18" customHeight="1">
      <c r="A587" s="38"/>
      <c r="B587" s="39"/>
    </row>
    <row r="588" spans="1:2" s="5" customFormat="1" ht="18" customHeight="1">
      <c r="A588" s="38"/>
      <c r="B588" s="39"/>
    </row>
    <row r="589" spans="1:2" s="5" customFormat="1" ht="18" customHeight="1">
      <c r="A589" s="38"/>
      <c r="B589" s="39"/>
    </row>
    <row r="590" spans="1:2" s="5" customFormat="1" ht="18" customHeight="1">
      <c r="A590" s="38"/>
      <c r="B590" s="39"/>
    </row>
    <row r="591" spans="1:2" s="5" customFormat="1" ht="18" customHeight="1">
      <c r="A591" s="38"/>
      <c r="B591" s="39"/>
    </row>
    <row r="592" spans="1:2" s="5" customFormat="1" ht="18" customHeight="1">
      <c r="A592" s="38"/>
      <c r="B592" s="39"/>
    </row>
    <row r="593" spans="1:2" s="5" customFormat="1" ht="18" customHeight="1">
      <c r="A593" s="38"/>
      <c r="B593" s="39"/>
    </row>
    <row r="594" spans="1:2" s="5" customFormat="1" ht="18" customHeight="1">
      <c r="A594" s="38"/>
      <c r="B594" s="39"/>
    </row>
    <row r="595" spans="1:2" s="5" customFormat="1" ht="18" customHeight="1">
      <c r="A595" s="38"/>
      <c r="B595" s="39"/>
    </row>
    <row r="596" spans="1:2" s="5" customFormat="1" ht="18" customHeight="1">
      <c r="A596" s="38"/>
      <c r="B596" s="39"/>
    </row>
    <row r="597" spans="1:2" s="5" customFormat="1" ht="18" customHeight="1">
      <c r="A597" s="38"/>
      <c r="B597" s="39"/>
    </row>
    <row r="598" spans="1:2" s="5" customFormat="1" ht="18" customHeight="1">
      <c r="A598" s="38"/>
      <c r="B598" s="39"/>
    </row>
    <row r="599" spans="1:2" s="5" customFormat="1" ht="18" customHeight="1">
      <c r="A599" s="38"/>
      <c r="B599" s="39"/>
    </row>
    <row r="600" spans="1:2" s="5" customFormat="1" ht="18" customHeight="1">
      <c r="A600" s="38"/>
      <c r="B600" s="39"/>
    </row>
    <row r="601" spans="1:2" s="5" customFormat="1" ht="18" customHeight="1">
      <c r="A601" s="38"/>
      <c r="B601" s="39"/>
    </row>
    <row r="602" spans="1:2" s="5" customFormat="1" ht="18" customHeight="1">
      <c r="A602" s="38"/>
      <c r="B602" s="39"/>
    </row>
    <row r="603" spans="1:2" s="5" customFormat="1" ht="18" customHeight="1">
      <c r="A603" s="38"/>
      <c r="B603" s="39"/>
    </row>
    <row r="604" spans="1:2" s="5" customFormat="1" ht="18" customHeight="1">
      <c r="A604" s="38"/>
      <c r="B604" s="39"/>
    </row>
    <row r="605" spans="1:2" s="5" customFormat="1" ht="18" customHeight="1">
      <c r="A605" s="38"/>
      <c r="B605" s="39"/>
    </row>
    <row r="606" spans="1:2" s="5" customFormat="1" ht="18" customHeight="1">
      <c r="A606" s="38"/>
      <c r="B606" s="39"/>
    </row>
    <row r="607" spans="1:2" s="5" customFormat="1" ht="18" customHeight="1">
      <c r="A607" s="38"/>
      <c r="B607" s="39"/>
    </row>
    <row r="608" spans="1:2" s="5" customFormat="1" ht="18" customHeight="1">
      <c r="A608" s="38"/>
      <c r="B608" s="39"/>
    </row>
    <row r="609" spans="1:2" s="5" customFormat="1" ht="18" customHeight="1">
      <c r="A609" s="38"/>
      <c r="B609" s="39"/>
    </row>
    <row r="610" spans="1:2" s="5" customFormat="1" ht="18" customHeight="1">
      <c r="A610" s="38"/>
      <c r="B610" s="39"/>
    </row>
    <row r="611" spans="1:2" s="5" customFormat="1" ht="18" customHeight="1">
      <c r="A611" s="38"/>
      <c r="B611" s="39"/>
    </row>
    <row r="612" spans="1:2" s="5" customFormat="1" ht="18" customHeight="1">
      <c r="A612" s="38"/>
      <c r="B612" s="39"/>
    </row>
    <row r="613" spans="1:2" s="5" customFormat="1" ht="18" customHeight="1">
      <c r="A613" s="38"/>
      <c r="B613" s="39"/>
    </row>
    <row r="614" spans="1:2" s="5" customFormat="1" ht="18" customHeight="1">
      <c r="A614" s="38"/>
      <c r="B614" s="39"/>
    </row>
    <row r="615" spans="1:2" s="5" customFormat="1" ht="18" customHeight="1">
      <c r="A615" s="38"/>
      <c r="B615" s="39"/>
    </row>
    <row r="616" spans="1:2" s="5" customFormat="1" ht="18" customHeight="1">
      <c r="A616" s="38"/>
      <c r="B616" s="39"/>
    </row>
    <row r="617" spans="1:2" s="5" customFormat="1" ht="18" customHeight="1">
      <c r="A617" s="38"/>
      <c r="B617" s="39"/>
    </row>
    <row r="618" spans="1:2" s="5" customFormat="1" ht="18" customHeight="1">
      <c r="A618" s="38"/>
      <c r="B618" s="39"/>
    </row>
    <row r="619" spans="1:2" s="5" customFormat="1" ht="18" customHeight="1">
      <c r="A619" s="38"/>
      <c r="B619" s="39"/>
    </row>
    <row r="620" spans="1:2" s="5" customFormat="1" ht="18" customHeight="1">
      <c r="A620" s="38"/>
      <c r="B620" s="39"/>
    </row>
    <row r="621" spans="1:2" s="5" customFormat="1" ht="18" customHeight="1">
      <c r="A621" s="38"/>
      <c r="B621" s="39"/>
    </row>
    <row r="622" spans="1:2" s="5" customFormat="1" ht="18" customHeight="1">
      <c r="A622" s="38"/>
      <c r="B622" s="39"/>
    </row>
    <row r="623" spans="1:2" s="5" customFormat="1" ht="18" customHeight="1">
      <c r="A623" s="38"/>
      <c r="B623" s="39"/>
    </row>
    <row r="624" spans="1:2" s="5" customFormat="1" ht="18" customHeight="1">
      <c r="A624" s="38"/>
      <c r="B624" s="39"/>
    </row>
    <row r="625" spans="1:2" s="5" customFormat="1" ht="18" customHeight="1">
      <c r="A625" s="38"/>
      <c r="B625" s="39"/>
    </row>
    <row r="626" spans="1:2" s="5" customFormat="1" ht="18" customHeight="1">
      <c r="A626" s="38"/>
      <c r="B626" s="39"/>
    </row>
    <row r="627" spans="1:2" s="5" customFormat="1" ht="18" customHeight="1">
      <c r="A627" s="38"/>
      <c r="B627" s="39"/>
    </row>
    <row r="628" spans="1:2" s="5" customFormat="1" ht="18" customHeight="1">
      <c r="A628" s="38"/>
      <c r="B628" s="39"/>
    </row>
    <row r="629" spans="1:2" s="5" customFormat="1" ht="18" customHeight="1">
      <c r="A629" s="38"/>
      <c r="B629" s="39"/>
    </row>
    <row r="630" spans="1:2" s="5" customFormat="1" ht="18" customHeight="1">
      <c r="A630" s="38"/>
      <c r="B630" s="39"/>
    </row>
    <row r="631" spans="1:2" s="5" customFormat="1" ht="18" customHeight="1">
      <c r="A631" s="38"/>
      <c r="B631" s="39"/>
    </row>
    <row r="632" spans="1:2" s="5" customFormat="1" ht="18" customHeight="1">
      <c r="A632" s="38"/>
      <c r="B632" s="39"/>
    </row>
    <row r="633" spans="1:2" s="5" customFormat="1" ht="18" customHeight="1">
      <c r="A633" s="38"/>
      <c r="B633" s="39"/>
    </row>
    <row r="634" spans="1:2" s="5" customFormat="1" ht="18" customHeight="1">
      <c r="A634" s="38"/>
      <c r="B634" s="39"/>
    </row>
    <row r="635" spans="1:2" s="5" customFormat="1" ht="18" customHeight="1">
      <c r="A635" s="38"/>
      <c r="B635" s="39"/>
    </row>
    <row r="636" spans="1:2" s="5" customFormat="1" ht="18" customHeight="1">
      <c r="A636" s="38"/>
      <c r="B636" s="39"/>
    </row>
    <row r="637" spans="1:2" s="5" customFormat="1" ht="18" customHeight="1">
      <c r="A637" s="38"/>
      <c r="B637" s="39"/>
    </row>
    <row r="638" spans="1:2" s="5" customFormat="1" ht="18" customHeight="1">
      <c r="A638" s="38"/>
      <c r="B638" s="39"/>
    </row>
    <row r="639" spans="1:2" s="5" customFormat="1" ht="18" customHeight="1">
      <c r="A639" s="38"/>
      <c r="B639" s="39"/>
    </row>
    <row r="640" spans="1:2" s="5" customFormat="1" ht="18" customHeight="1">
      <c r="A640" s="38"/>
      <c r="B640" s="39"/>
    </row>
    <row r="641" spans="1:2" s="5" customFormat="1" ht="18" customHeight="1">
      <c r="A641" s="38"/>
      <c r="B641" s="39"/>
    </row>
    <row r="642" spans="1:2" s="5" customFormat="1" ht="18" customHeight="1">
      <c r="A642" s="38"/>
      <c r="B642" s="39"/>
    </row>
    <row r="643" spans="1:2" s="5" customFormat="1" ht="18" customHeight="1">
      <c r="A643" s="38"/>
      <c r="B643" s="39"/>
    </row>
    <row r="644" spans="1:2" s="5" customFormat="1" ht="18" customHeight="1">
      <c r="A644" s="38"/>
      <c r="B644" s="39"/>
    </row>
    <row r="645" spans="1:2" s="5" customFormat="1" ht="18" customHeight="1">
      <c r="A645" s="38"/>
      <c r="B645" s="39"/>
    </row>
    <row r="646" spans="1:2" s="5" customFormat="1" ht="18" customHeight="1">
      <c r="A646" s="38"/>
      <c r="B646" s="39"/>
    </row>
    <row r="647" spans="1:2" s="5" customFormat="1" ht="18" customHeight="1">
      <c r="A647" s="38"/>
      <c r="B647" s="39"/>
    </row>
    <row r="648" spans="1:2" s="5" customFormat="1" ht="18" customHeight="1">
      <c r="A648" s="38"/>
      <c r="B648" s="39"/>
    </row>
    <row r="649" spans="1:2" s="5" customFormat="1" ht="18" customHeight="1">
      <c r="A649" s="38"/>
      <c r="B649" s="39"/>
    </row>
    <row r="650" spans="1:2" s="5" customFormat="1" ht="18" customHeight="1">
      <c r="A650" s="38"/>
      <c r="B650" s="39"/>
    </row>
    <row r="651" spans="1:2" s="5" customFormat="1" ht="18" customHeight="1">
      <c r="A651" s="38"/>
      <c r="B651" s="39"/>
    </row>
    <row r="652" spans="1:2" s="5" customFormat="1" ht="18" customHeight="1">
      <c r="A652" s="38"/>
      <c r="B652" s="39"/>
    </row>
    <row r="653" spans="1:2" s="5" customFormat="1" ht="18" customHeight="1">
      <c r="A653" s="38"/>
      <c r="B653" s="39"/>
    </row>
    <row r="654" spans="1:2" s="5" customFormat="1" ht="18" customHeight="1">
      <c r="A654" s="38"/>
      <c r="B654" s="39"/>
    </row>
    <row r="655" spans="1:2" s="5" customFormat="1" ht="18" customHeight="1">
      <c r="A655" s="38"/>
      <c r="B655" s="39"/>
    </row>
    <row r="656" spans="1:2" s="5" customFormat="1" ht="18" customHeight="1">
      <c r="A656" s="38"/>
      <c r="B656" s="39"/>
    </row>
    <row r="657" spans="1:2" s="5" customFormat="1" ht="18" customHeight="1">
      <c r="A657" s="38"/>
      <c r="B657" s="39"/>
    </row>
    <row r="658" spans="1:2" s="5" customFormat="1" ht="18" customHeight="1">
      <c r="A658" s="38"/>
      <c r="B658" s="39"/>
    </row>
    <row r="659" spans="1:2" s="5" customFormat="1" ht="18" customHeight="1">
      <c r="A659" s="38"/>
      <c r="B659" s="39"/>
    </row>
    <row r="660" spans="1:2" s="5" customFormat="1" ht="18" customHeight="1">
      <c r="A660" s="38"/>
      <c r="B660" s="39"/>
    </row>
    <row r="661" spans="1:2" s="5" customFormat="1" ht="18" customHeight="1">
      <c r="A661" s="38"/>
      <c r="B661" s="39"/>
    </row>
    <row r="662" spans="1:2" s="5" customFormat="1" ht="18" customHeight="1">
      <c r="A662" s="38"/>
      <c r="B662" s="39"/>
    </row>
    <row r="663" spans="1:2" s="5" customFormat="1" ht="18" customHeight="1">
      <c r="A663" s="38"/>
      <c r="B663" s="39"/>
    </row>
    <row r="664" spans="1:2" s="5" customFormat="1" ht="18" customHeight="1">
      <c r="A664" s="38"/>
      <c r="B664" s="39"/>
    </row>
    <row r="665" spans="1:2" s="5" customFormat="1" ht="18" customHeight="1">
      <c r="A665" s="38"/>
      <c r="B665" s="39"/>
    </row>
    <row r="666" spans="1:2" s="5" customFormat="1" ht="18" customHeight="1">
      <c r="A666" s="38"/>
      <c r="B666" s="39"/>
    </row>
    <row r="667" spans="1:2" s="5" customFormat="1" ht="18" customHeight="1">
      <c r="A667" s="38"/>
      <c r="B667" s="39"/>
    </row>
    <row r="668" spans="1:2" s="5" customFormat="1" ht="18" customHeight="1">
      <c r="A668" s="38"/>
      <c r="B668" s="39"/>
    </row>
    <row r="669" spans="1:2" s="5" customFormat="1" ht="18" customHeight="1">
      <c r="A669" s="38"/>
      <c r="B669" s="39"/>
    </row>
    <row r="670" spans="1:2" s="5" customFormat="1" ht="18" customHeight="1">
      <c r="A670" s="38"/>
      <c r="B670" s="39"/>
    </row>
    <row r="671" spans="1:2" s="5" customFormat="1" ht="18" customHeight="1">
      <c r="A671" s="38"/>
      <c r="B671" s="39"/>
    </row>
    <row r="672" spans="1:2" s="5" customFormat="1" ht="18" customHeight="1">
      <c r="A672" s="38"/>
      <c r="B672" s="39"/>
    </row>
    <row r="673" spans="1:2" s="5" customFormat="1" ht="18" customHeight="1">
      <c r="A673" s="38"/>
      <c r="B673" s="39"/>
    </row>
    <row r="674" spans="1:2" s="5" customFormat="1" ht="18" customHeight="1">
      <c r="A674" s="38"/>
      <c r="B674" s="39"/>
    </row>
    <row r="675" spans="1:2" s="5" customFormat="1" ht="18" customHeight="1">
      <c r="A675" s="38"/>
      <c r="B675" s="39"/>
    </row>
    <row r="676" spans="1:2" s="5" customFormat="1" ht="18" customHeight="1">
      <c r="A676" s="38"/>
      <c r="B676" s="39"/>
    </row>
    <row r="677" spans="1:2" s="5" customFormat="1" ht="18" customHeight="1">
      <c r="A677" s="38"/>
      <c r="B677" s="39"/>
    </row>
    <row r="678" spans="1:2" s="5" customFormat="1" ht="18" customHeight="1">
      <c r="A678" s="38"/>
      <c r="B678" s="39"/>
    </row>
    <row r="679" spans="1:2" s="5" customFormat="1" ht="18" customHeight="1">
      <c r="A679" s="38"/>
      <c r="B679" s="39"/>
    </row>
    <row r="680" spans="1:2" s="5" customFormat="1" ht="18" customHeight="1">
      <c r="A680" s="38"/>
      <c r="B680" s="39"/>
    </row>
    <row r="681" spans="1:2" s="5" customFormat="1" ht="18" customHeight="1">
      <c r="A681" s="38"/>
      <c r="B681" s="39"/>
    </row>
    <row r="682" spans="1:2" s="5" customFormat="1" ht="18" customHeight="1">
      <c r="A682" s="38"/>
      <c r="B682" s="39"/>
    </row>
    <row r="683" spans="1:2" s="5" customFormat="1" ht="18" customHeight="1">
      <c r="A683" s="38"/>
      <c r="B683" s="39"/>
    </row>
    <row r="684" spans="1:2" s="5" customFormat="1" ht="18" customHeight="1">
      <c r="A684" s="38"/>
      <c r="B684" s="39"/>
    </row>
    <row r="685" spans="1:2" s="5" customFormat="1" ht="18" customHeight="1">
      <c r="A685" s="38"/>
      <c r="B685" s="39"/>
    </row>
    <row r="686" spans="1:2" s="5" customFormat="1" ht="18" customHeight="1">
      <c r="A686" s="38"/>
      <c r="B686" s="39"/>
    </row>
    <row r="687" spans="1:2" s="5" customFormat="1" ht="18" customHeight="1">
      <c r="A687" s="38"/>
      <c r="B687" s="39"/>
    </row>
    <row r="688" spans="1:2" s="5" customFormat="1" ht="18" customHeight="1">
      <c r="A688" s="38"/>
      <c r="B688" s="39"/>
    </row>
    <row r="689" spans="1:2" s="5" customFormat="1" ht="18" customHeight="1">
      <c r="A689" s="38"/>
      <c r="B689" s="39"/>
    </row>
    <row r="690" spans="1:2" s="5" customFormat="1" ht="18" customHeight="1">
      <c r="A690" s="38"/>
      <c r="B690" s="39"/>
    </row>
    <row r="691" spans="1:2" s="5" customFormat="1" ht="18" customHeight="1">
      <c r="A691" s="38"/>
      <c r="B691" s="39"/>
    </row>
    <row r="692" spans="1:2" s="5" customFormat="1" ht="18" customHeight="1">
      <c r="A692" s="38"/>
      <c r="B692" s="39"/>
    </row>
    <row r="693" spans="1:2" s="5" customFormat="1" ht="18" customHeight="1">
      <c r="A693" s="38"/>
      <c r="B693" s="39"/>
    </row>
    <row r="694" spans="1:2" s="5" customFormat="1" ht="18" customHeight="1">
      <c r="A694" s="38"/>
      <c r="B694" s="39"/>
    </row>
    <row r="695" spans="1:2" s="5" customFormat="1" ht="18" customHeight="1">
      <c r="A695" s="38"/>
      <c r="B695" s="39"/>
    </row>
    <row r="696" spans="1:2" s="5" customFormat="1" ht="18" customHeight="1">
      <c r="A696" s="38"/>
      <c r="B696" s="39"/>
    </row>
    <row r="697" spans="1:2" s="5" customFormat="1" ht="18" customHeight="1">
      <c r="A697" s="38"/>
      <c r="B697" s="39"/>
    </row>
    <row r="698" spans="1:2" s="5" customFormat="1" ht="18" customHeight="1">
      <c r="A698" s="38"/>
      <c r="B698" s="39"/>
    </row>
    <row r="699" spans="1:2" s="5" customFormat="1" ht="18" customHeight="1">
      <c r="A699" s="38"/>
      <c r="B699" s="39"/>
    </row>
    <row r="700" spans="1:2" s="5" customFormat="1" ht="18" customHeight="1">
      <c r="A700" s="38"/>
      <c r="B700" s="39"/>
    </row>
    <row r="701" spans="1:2" s="5" customFormat="1" ht="18" customHeight="1">
      <c r="A701" s="38"/>
      <c r="B701" s="39"/>
    </row>
    <row r="702" spans="1:2" s="5" customFormat="1" ht="18" customHeight="1">
      <c r="A702" s="38"/>
      <c r="B702" s="39"/>
    </row>
    <row r="703" spans="1:2" s="5" customFormat="1" ht="18" customHeight="1">
      <c r="A703" s="38"/>
      <c r="B703" s="39"/>
    </row>
    <row r="704" spans="1:2" s="5" customFormat="1" ht="18" customHeight="1">
      <c r="A704" s="38"/>
      <c r="B704" s="39"/>
    </row>
    <row r="705" spans="1:2" s="5" customFormat="1" ht="18" customHeight="1">
      <c r="A705" s="38"/>
      <c r="B705" s="39"/>
    </row>
    <row r="706" spans="1:2" s="5" customFormat="1" ht="18" customHeight="1">
      <c r="A706" s="38"/>
      <c r="B706" s="39"/>
    </row>
    <row r="707" spans="1:2" s="5" customFormat="1" ht="18" customHeight="1">
      <c r="A707" s="38"/>
      <c r="B707" s="39"/>
    </row>
    <row r="708" spans="1:2" s="5" customFormat="1" ht="18" customHeight="1">
      <c r="A708" s="38"/>
      <c r="B708" s="39"/>
    </row>
    <row r="709" spans="1:2" s="5" customFormat="1" ht="18" customHeight="1">
      <c r="A709" s="38"/>
      <c r="B709" s="39"/>
    </row>
    <row r="710" spans="1:2" s="5" customFormat="1" ht="18" customHeight="1">
      <c r="A710" s="38"/>
      <c r="B710" s="39"/>
    </row>
    <row r="711" spans="1:2" s="5" customFormat="1" ht="18" customHeight="1">
      <c r="A711" s="38"/>
      <c r="B711" s="39"/>
    </row>
    <row r="712" spans="1:2" s="5" customFormat="1" ht="18" customHeight="1">
      <c r="A712" s="38"/>
      <c r="B712" s="39"/>
    </row>
    <row r="713" spans="1:2" s="5" customFormat="1" ht="18" customHeight="1">
      <c r="A713" s="38"/>
      <c r="B713" s="39"/>
    </row>
    <row r="714" spans="1:2" s="5" customFormat="1" ht="18" customHeight="1">
      <c r="A714" s="38"/>
      <c r="B714" s="39"/>
    </row>
  </sheetData>
  <mergeCells count="5">
    <mergeCell ref="A2:L2"/>
    <mergeCell ref="A6:A7"/>
    <mergeCell ref="B6:B7"/>
    <mergeCell ref="C6:C7"/>
    <mergeCell ref="L6:L7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view="pageBreakPreview" zoomScale="70" zoomScaleNormal="85" zoomScaleSheetLayoutView="70" workbookViewId="0">
      <pane xSplit="4" ySplit="4" topLeftCell="E5" activePane="bottomRight" state="frozen"/>
      <selection activeCell="G18" sqref="G18"/>
      <selection pane="topRight" activeCell="G18" sqref="G18"/>
      <selection pane="bottomLeft" activeCell="G18" sqref="G18"/>
      <selection pane="bottomRight" activeCell="O150" sqref="O150:P150"/>
    </sheetView>
  </sheetViews>
  <sheetFormatPr defaultColWidth="8.8984375" defaultRowHeight="17.399999999999999"/>
  <cols>
    <col min="1" max="1" width="35.09765625" style="40" bestFit="1" customWidth="1"/>
    <col min="2" max="2" width="16.8984375" style="40" bestFit="1" customWidth="1"/>
    <col min="3" max="3" width="7.69921875" style="41" customWidth="1"/>
    <col min="4" max="4" width="10.69921875" style="104" bestFit="1" customWidth="1"/>
    <col min="5" max="5" width="12.09765625" style="40" customWidth="1"/>
    <col min="6" max="6" width="13.8984375" style="40" customWidth="1"/>
    <col min="7" max="7" width="12.09765625" style="40" customWidth="1"/>
    <col min="8" max="8" width="13.8984375" style="40" customWidth="1"/>
    <col min="9" max="9" width="12.09765625" style="40" customWidth="1"/>
    <col min="10" max="10" width="13.8984375" style="40" customWidth="1"/>
    <col min="11" max="11" width="12.09765625" style="40" customWidth="1"/>
    <col min="12" max="12" width="13.8984375" style="40" customWidth="1"/>
    <col min="13" max="13" width="34.8984375" style="41" bestFit="1" customWidth="1"/>
    <col min="14" max="14" width="8.8984375" style="40"/>
    <col min="15" max="15" width="8.8984375" style="40" bestFit="1" customWidth="1"/>
    <col min="16" max="17" width="8.8984375" style="40"/>
    <col min="18" max="18" width="11.19921875" style="40" bestFit="1" customWidth="1"/>
    <col min="19" max="16384" width="8.8984375" style="40"/>
  </cols>
  <sheetData>
    <row r="1" spans="1:18" ht="30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8">
      <c r="A2" s="124" t="s">
        <v>30</v>
      </c>
      <c r="B2" s="124"/>
      <c r="C2" s="124"/>
      <c r="D2" s="124"/>
    </row>
    <row r="3" spans="1:18" ht="20.100000000000001" customHeight="1">
      <c r="A3" s="121" t="s">
        <v>31</v>
      </c>
      <c r="B3" s="121" t="s">
        <v>32</v>
      </c>
      <c r="C3" s="121" t="s">
        <v>7</v>
      </c>
      <c r="D3" s="125" t="s">
        <v>6</v>
      </c>
      <c r="E3" s="121" t="s">
        <v>33</v>
      </c>
      <c r="F3" s="121"/>
      <c r="G3" s="121" t="s">
        <v>34</v>
      </c>
      <c r="H3" s="121"/>
      <c r="I3" s="121" t="s">
        <v>35</v>
      </c>
      <c r="J3" s="121"/>
      <c r="K3" s="121" t="s">
        <v>36</v>
      </c>
      <c r="L3" s="121"/>
      <c r="M3" s="121" t="s">
        <v>37</v>
      </c>
    </row>
    <row r="4" spans="1:18" ht="20.100000000000001" customHeight="1" thickBot="1">
      <c r="A4" s="122"/>
      <c r="B4" s="122"/>
      <c r="C4" s="122"/>
      <c r="D4" s="126"/>
      <c r="E4" s="42" t="s">
        <v>38</v>
      </c>
      <c r="F4" s="42" t="s">
        <v>39</v>
      </c>
      <c r="G4" s="42" t="s">
        <v>38</v>
      </c>
      <c r="H4" s="42" t="s">
        <v>39</v>
      </c>
      <c r="I4" s="42" t="s">
        <v>38</v>
      </c>
      <c r="J4" s="42" t="s">
        <v>39</v>
      </c>
      <c r="K4" s="42" t="s">
        <v>38</v>
      </c>
      <c r="L4" s="42" t="s">
        <v>39</v>
      </c>
      <c r="M4" s="122"/>
    </row>
    <row r="5" spans="1:18" ht="18" thickTop="1">
      <c r="A5" s="43" t="s">
        <v>40</v>
      </c>
      <c r="B5" s="44"/>
      <c r="C5" s="45"/>
      <c r="D5" s="46"/>
      <c r="E5" s="47"/>
      <c r="F5" s="47"/>
      <c r="G5" s="47"/>
      <c r="H5" s="47"/>
      <c r="I5" s="47"/>
      <c r="J5" s="47"/>
      <c r="K5" s="47"/>
      <c r="L5" s="47"/>
      <c r="M5" s="45"/>
      <c r="R5" s="48"/>
    </row>
    <row r="6" spans="1:18" s="54" customFormat="1">
      <c r="A6" s="49" t="s">
        <v>41</v>
      </c>
      <c r="B6" s="50"/>
      <c r="C6" s="51"/>
      <c r="D6" s="52"/>
      <c r="E6" s="53"/>
      <c r="F6" s="53"/>
      <c r="G6" s="53"/>
      <c r="H6" s="53"/>
      <c r="I6" s="53"/>
      <c r="J6" s="53"/>
      <c r="K6" s="53"/>
      <c r="L6" s="53"/>
      <c r="M6" s="51"/>
      <c r="R6" s="55"/>
    </row>
    <row r="7" spans="1:18" s="60" customFormat="1">
      <c r="A7" s="56" t="s">
        <v>42</v>
      </c>
      <c r="B7" s="56" t="s">
        <v>8</v>
      </c>
      <c r="C7" s="57" t="s">
        <v>43</v>
      </c>
      <c r="D7" s="58">
        <v>68.599999999999994</v>
      </c>
      <c r="E7" s="59"/>
      <c r="F7" s="59">
        <f t="shared" ref="F7:F43" si="0">$D7*E7</f>
        <v>0</v>
      </c>
      <c r="G7" s="59"/>
      <c r="H7" s="59">
        <f t="shared" ref="H7:H43" si="1">$D7*G7</f>
        <v>0</v>
      </c>
      <c r="I7" s="59"/>
      <c r="J7" s="59">
        <f t="shared" ref="J7:J43" si="2">$D7*I7</f>
        <v>0</v>
      </c>
      <c r="K7" s="59">
        <f t="shared" ref="K7:K70" si="3">SUM(E7,G7,I7)</f>
        <v>0</v>
      </c>
      <c r="L7" s="59">
        <f t="shared" ref="L7:L43" si="4">$D7*K7</f>
        <v>0</v>
      </c>
      <c r="M7" s="57" t="s">
        <v>44</v>
      </c>
      <c r="R7" s="61"/>
    </row>
    <row r="8" spans="1:18" s="60" customFormat="1">
      <c r="A8" s="56" t="s">
        <v>45</v>
      </c>
      <c r="B8" s="56" t="s">
        <v>46</v>
      </c>
      <c r="C8" s="57" t="s">
        <v>47</v>
      </c>
      <c r="D8" s="58">
        <v>3</v>
      </c>
      <c r="E8" s="59"/>
      <c r="F8" s="59">
        <f t="shared" si="0"/>
        <v>0</v>
      </c>
      <c r="G8" s="59"/>
      <c r="H8" s="59">
        <f t="shared" si="1"/>
        <v>0</v>
      </c>
      <c r="I8" s="59"/>
      <c r="J8" s="59">
        <f t="shared" si="2"/>
        <v>0</v>
      </c>
      <c r="K8" s="59">
        <f t="shared" si="3"/>
        <v>0</v>
      </c>
      <c r="L8" s="59">
        <f t="shared" si="4"/>
        <v>0</v>
      </c>
      <c r="M8" s="57"/>
      <c r="R8" s="61"/>
    </row>
    <row r="9" spans="1:18" s="60" customFormat="1">
      <c r="A9" s="56" t="s">
        <v>48</v>
      </c>
      <c r="B9" s="56" t="s">
        <v>49</v>
      </c>
      <c r="C9" s="57" t="s">
        <v>50</v>
      </c>
      <c r="D9" s="58">
        <v>1</v>
      </c>
      <c r="E9" s="59"/>
      <c r="F9" s="59">
        <f t="shared" si="0"/>
        <v>0</v>
      </c>
      <c r="G9" s="59"/>
      <c r="H9" s="59">
        <f t="shared" si="1"/>
        <v>0</v>
      </c>
      <c r="I9" s="59"/>
      <c r="J9" s="59">
        <f t="shared" si="2"/>
        <v>0</v>
      </c>
      <c r="K9" s="59">
        <f t="shared" si="3"/>
        <v>0</v>
      </c>
      <c r="L9" s="59">
        <f t="shared" si="4"/>
        <v>0</v>
      </c>
      <c r="M9" s="57"/>
      <c r="R9" s="61"/>
    </row>
    <row r="10" spans="1:18" s="60" customFormat="1">
      <c r="A10" s="56" t="s">
        <v>51</v>
      </c>
      <c r="B10" s="56" t="s">
        <v>49</v>
      </c>
      <c r="C10" s="57" t="s">
        <v>50</v>
      </c>
      <c r="D10" s="58">
        <v>3</v>
      </c>
      <c r="E10" s="59"/>
      <c r="F10" s="59">
        <f t="shared" si="0"/>
        <v>0</v>
      </c>
      <c r="G10" s="59"/>
      <c r="H10" s="59">
        <f t="shared" si="1"/>
        <v>0</v>
      </c>
      <c r="I10" s="59"/>
      <c r="J10" s="59">
        <f t="shared" si="2"/>
        <v>0</v>
      </c>
      <c r="K10" s="59">
        <f t="shared" si="3"/>
        <v>0</v>
      </c>
      <c r="L10" s="59">
        <f t="shared" si="4"/>
        <v>0</v>
      </c>
      <c r="M10" s="57"/>
      <c r="R10" s="61"/>
    </row>
    <row r="11" spans="1:18" s="60" customFormat="1">
      <c r="A11" s="56" t="s">
        <v>52</v>
      </c>
      <c r="B11" s="56" t="s">
        <v>49</v>
      </c>
      <c r="C11" s="57" t="s">
        <v>53</v>
      </c>
      <c r="D11" s="58">
        <v>11</v>
      </c>
      <c r="E11" s="59"/>
      <c r="F11" s="59">
        <f t="shared" si="0"/>
        <v>0</v>
      </c>
      <c r="G11" s="59"/>
      <c r="H11" s="59">
        <f t="shared" si="1"/>
        <v>0</v>
      </c>
      <c r="I11" s="59"/>
      <c r="J11" s="59">
        <f t="shared" si="2"/>
        <v>0</v>
      </c>
      <c r="K11" s="59">
        <f t="shared" si="3"/>
        <v>0</v>
      </c>
      <c r="L11" s="59">
        <f t="shared" si="4"/>
        <v>0</v>
      </c>
      <c r="M11" s="57"/>
      <c r="R11" s="61"/>
    </row>
    <row r="12" spans="1:18" s="60" customFormat="1">
      <c r="A12" s="56" t="s">
        <v>54</v>
      </c>
      <c r="B12" s="56"/>
      <c r="C12" s="57" t="s">
        <v>55</v>
      </c>
      <c r="D12" s="58">
        <f>(3.7+1.62)*D7</f>
        <v>364.952</v>
      </c>
      <c r="E12" s="59"/>
      <c r="F12" s="59">
        <f t="shared" si="0"/>
        <v>0</v>
      </c>
      <c r="G12" s="59"/>
      <c r="H12" s="59">
        <f t="shared" si="1"/>
        <v>0</v>
      </c>
      <c r="I12" s="59"/>
      <c r="J12" s="59">
        <f t="shared" si="2"/>
        <v>0</v>
      </c>
      <c r="K12" s="59">
        <f t="shared" si="3"/>
        <v>0</v>
      </c>
      <c r="L12" s="59">
        <f t="shared" si="4"/>
        <v>0</v>
      </c>
      <c r="M12" s="57"/>
      <c r="R12" s="61"/>
    </row>
    <row r="13" spans="1:18" s="60" customFormat="1">
      <c r="A13" s="56" t="s">
        <v>56</v>
      </c>
      <c r="B13" s="56"/>
      <c r="C13" s="57" t="s">
        <v>55</v>
      </c>
      <c r="D13" s="58">
        <f>D12-D14</f>
        <v>111.13200000000001</v>
      </c>
      <c r="E13" s="59"/>
      <c r="F13" s="59">
        <f t="shared" si="0"/>
        <v>0</v>
      </c>
      <c r="G13" s="59"/>
      <c r="H13" s="59">
        <f t="shared" si="1"/>
        <v>0</v>
      </c>
      <c r="I13" s="59"/>
      <c r="J13" s="59">
        <f t="shared" si="2"/>
        <v>0</v>
      </c>
      <c r="K13" s="59">
        <f t="shared" si="3"/>
        <v>0</v>
      </c>
      <c r="L13" s="59">
        <f t="shared" si="4"/>
        <v>0</v>
      </c>
      <c r="M13" s="57"/>
      <c r="R13" s="61"/>
    </row>
    <row r="14" spans="1:18" s="60" customFormat="1">
      <c r="A14" s="56" t="s">
        <v>57</v>
      </c>
      <c r="B14" s="56"/>
      <c r="C14" s="57" t="s">
        <v>55</v>
      </c>
      <c r="D14" s="58">
        <f>3.7*D7</f>
        <v>253.82</v>
      </c>
      <c r="E14" s="59"/>
      <c r="F14" s="59">
        <f t="shared" si="0"/>
        <v>0</v>
      </c>
      <c r="G14" s="59"/>
      <c r="H14" s="59">
        <f t="shared" si="1"/>
        <v>0</v>
      </c>
      <c r="I14" s="59"/>
      <c r="J14" s="59">
        <f t="shared" si="2"/>
        <v>0</v>
      </c>
      <c r="K14" s="59">
        <f t="shared" si="3"/>
        <v>0</v>
      </c>
      <c r="L14" s="59">
        <f t="shared" si="4"/>
        <v>0</v>
      </c>
      <c r="M14" s="57"/>
      <c r="R14" s="61"/>
    </row>
    <row r="15" spans="1:18" s="60" customFormat="1">
      <c r="A15" s="56" t="s">
        <v>58</v>
      </c>
      <c r="B15" s="56"/>
      <c r="C15" s="57" t="s">
        <v>59</v>
      </c>
      <c r="D15" s="58">
        <f>((1.62-0.14)*1.03)*D7</f>
        <v>104.57383999999999</v>
      </c>
      <c r="E15" s="59"/>
      <c r="F15" s="59">
        <f t="shared" si="0"/>
        <v>0</v>
      </c>
      <c r="G15" s="59"/>
      <c r="H15" s="59">
        <f t="shared" si="1"/>
        <v>0</v>
      </c>
      <c r="I15" s="59"/>
      <c r="J15" s="59">
        <f t="shared" si="2"/>
        <v>0</v>
      </c>
      <c r="K15" s="59">
        <f t="shared" si="3"/>
        <v>0</v>
      </c>
      <c r="L15" s="59">
        <f t="shared" si="4"/>
        <v>0</v>
      </c>
      <c r="M15" s="57" t="s">
        <v>60</v>
      </c>
      <c r="R15" s="61"/>
    </row>
    <row r="16" spans="1:18" s="60" customFormat="1">
      <c r="A16" s="56" t="s">
        <v>61</v>
      </c>
      <c r="B16" s="56"/>
      <c r="C16" s="57" t="s">
        <v>59</v>
      </c>
      <c r="D16" s="58">
        <f>(1.62-0.14)*D7</f>
        <v>101.52799999999999</v>
      </c>
      <c r="E16" s="59"/>
      <c r="F16" s="59">
        <f t="shared" si="0"/>
        <v>0</v>
      </c>
      <c r="G16" s="59"/>
      <c r="H16" s="59">
        <f t="shared" si="1"/>
        <v>0</v>
      </c>
      <c r="I16" s="59"/>
      <c r="J16" s="59">
        <f t="shared" si="2"/>
        <v>0</v>
      </c>
      <c r="K16" s="59">
        <f t="shared" si="3"/>
        <v>0</v>
      </c>
      <c r="L16" s="59">
        <f t="shared" si="4"/>
        <v>0</v>
      </c>
      <c r="M16" s="57"/>
      <c r="R16" s="61"/>
    </row>
    <row r="17" spans="1:18" s="66" customFormat="1">
      <c r="A17" s="62" t="s">
        <v>62</v>
      </c>
      <c r="B17" s="62" t="s">
        <v>63</v>
      </c>
      <c r="C17" s="63" t="s">
        <v>64</v>
      </c>
      <c r="D17" s="64">
        <v>12</v>
      </c>
      <c r="E17" s="65"/>
      <c r="F17" s="65">
        <f t="shared" si="0"/>
        <v>0</v>
      </c>
      <c r="G17" s="65"/>
      <c r="H17" s="65">
        <f t="shared" si="1"/>
        <v>0</v>
      </c>
      <c r="I17" s="65"/>
      <c r="J17" s="65">
        <f t="shared" si="2"/>
        <v>0</v>
      </c>
      <c r="K17" s="65">
        <f t="shared" si="3"/>
        <v>0</v>
      </c>
      <c r="L17" s="65">
        <f t="shared" si="4"/>
        <v>0</v>
      </c>
      <c r="M17" s="63" t="s">
        <v>65</v>
      </c>
    </row>
    <row r="18" spans="1:18" s="66" customFormat="1">
      <c r="A18" s="62" t="s">
        <v>3</v>
      </c>
      <c r="B18" s="62" t="s">
        <v>66</v>
      </c>
      <c r="C18" s="63" t="s">
        <v>67</v>
      </c>
      <c r="D18" s="64">
        <v>2</v>
      </c>
      <c r="E18" s="65"/>
      <c r="F18" s="65">
        <f t="shared" si="0"/>
        <v>0</v>
      </c>
      <c r="G18" s="65"/>
      <c r="H18" s="65">
        <f t="shared" si="1"/>
        <v>0</v>
      </c>
      <c r="I18" s="65"/>
      <c r="J18" s="65">
        <f t="shared" si="2"/>
        <v>0</v>
      </c>
      <c r="K18" s="65">
        <f t="shared" si="3"/>
        <v>0</v>
      </c>
      <c r="L18" s="65">
        <f t="shared" si="4"/>
        <v>0</v>
      </c>
      <c r="M18" s="63"/>
    </row>
    <row r="19" spans="1:18" s="66" customFormat="1">
      <c r="A19" s="62" t="s">
        <v>68</v>
      </c>
      <c r="B19" s="62" t="s">
        <v>66</v>
      </c>
      <c r="C19" s="63" t="s">
        <v>67</v>
      </c>
      <c r="D19" s="64">
        <v>2</v>
      </c>
      <c r="E19" s="65"/>
      <c r="F19" s="65">
        <f t="shared" si="0"/>
        <v>0</v>
      </c>
      <c r="G19" s="65"/>
      <c r="H19" s="65">
        <f t="shared" si="1"/>
        <v>0</v>
      </c>
      <c r="I19" s="65"/>
      <c r="J19" s="65">
        <f t="shared" si="2"/>
        <v>0</v>
      </c>
      <c r="K19" s="65">
        <f t="shared" si="3"/>
        <v>0</v>
      </c>
      <c r="L19" s="65">
        <f t="shared" si="4"/>
        <v>0</v>
      </c>
      <c r="M19" s="63"/>
    </row>
    <row r="20" spans="1:18" s="109" customFormat="1">
      <c r="A20" s="90" t="s">
        <v>69</v>
      </c>
      <c r="B20" s="90" t="s">
        <v>9</v>
      </c>
      <c r="C20" s="111" t="s">
        <v>70</v>
      </c>
      <c r="D20" s="112">
        <v>879.53</v>
      </c>
      <c r="E20" s="113"/>
      <c r="F20" s="113">
        <f t="shared" si="0"/>
        <v>0</v>
      </c>
      <c r="G20" s="113"/>
      <c r="H20" s="113">
        <f t="shared" si="1"/>
        <v>0</v>
      </c>
      <c r="I20" s="113"/>
      <c r="J20" s="113">
        <f t="shared" si="2"/>
        <v>0</v>
      </c>
      <c r="K20" s="113">
        <f t="shared" si="3"/>
        <v>0</v>
      </c>
      <c r="L20" s="113">
        <f t="shared" si="4"/>
        <v>0</v>
      </c>
      <c r="M20" s="111" t="s">
        <v>71</v>
      </c>
      <c r="R20" s="110"/>
    </row>
    <row r="21" spans="1:18" s="109" customFormat="1">
      <c r="A21" s="90" t="s">
        <v>72</v>
      </c>
      <c r="B21" s="90" t="s">
        <v>73</v>
      </c>
      <c r="C21" s="111" t="s">
        <v>74</v>
      </c>
      <c r="D21" s="112">
        <v>7</v>
      </c>
      <c r="E21" s="113"/>
      <c r="F21" s="113">
        <f t="shared" si="0"/>
        <v>0</v>
      </c>
      <c r="G21" s="113"/>
      <c r="H21" s="113">
        <f t="shared" si="1"/>
        <v>0</v>
      </c>
      <c r="I21" s="113"/>
      <c r="J21" s="113">
        <f t="shared" si="2"/>
        <v>0</v>
      </c>
      <c r="K21" s="113">
        <f t="shared" si="3"/>
        <v>0</v>
      </c>
      <c r="L21" s="113">
        <f t="shared" si="4"/>
        <v>0</v>
      </c>
      <c r="M21" s="111"/>
      <c r="R21" s="110"/>
    </row>
    <row r="22" spans="1:18" s="109" customFormat="1">
      <c r="A22" s="90" t="s">
        <v>75</v>
      </c>
      <c r="B22" s="90" t="s">
        <v>76</v>
      </c>
      <c r="C22" s="111" t="s">
        <v>74</v>
      </c>
      <c r="D22" s="112">
        <v>1</v>
      </c>
      <c r="E22" s="113"/>
      <c r="F22" s="113">
        <f t="shared" si="0"/>
        <v>0</v>
      </c>
      <c r="G22" s="113"/>
      <c r="H22" s="113">
        <f t="shared" si="1"/>
        <v>0</v>
      </c>
      <c r="I22" s="113"/>
      <c r="J22" s="113">
        <f t="shared" si="2"/>
        <v>0</v>
      </c>
      <c r="K22" s="113">
        <f>SUM(E22,G22,I22)</f>
        <v>0</v>
      </c>
      <c r="L22" s="113">
        <f t="shared" si="4"/>
        <v>0</v>
      </c>
      <c r="M22" s="111"/>
      <c r="R22" s="110"/>
    </row>
    <row r="23" spans="1:18" s="109" customFormat="1">
      <c r="A23" s="90" t="s">
        <v>77</v>
      </c>
      <c r="B23" s="90" t="s">
        <v>73</v>
      </c>
      <c r="C23" s="111" t="s">
        <v>67</v>
      </c>
      <c r="D23" s="112">
        <f>22+14</f>
        <v>36</v>
      </c>
      <c r="E23" s="113"/>
      <c r="F23" s="113">
        <f t="shared" si="0"/>
        <v>0</v>
      </c>
      <c r="G23" s="113"/>
      <c r="H23" s="113">
        <f t="shared" si="1"/>
        <v>0</v>
      </c>
      <c r="I23" s="113"/>
      <c r="J23" s="113">
        <f t="shared" si="2"/>
        <v>0</v>
      </c>
      <c r="K23" s="113">
        <f t="shared" si="3"/>
        <v>0</v>
      </c>
      <c r="L23" s="113">
        <f t="shared" si="4"/>
        <v>0</v>
      </c>
      <c r="M23" s="111"/>
      <c r="R23" s="110"/>
    </row>
    <row r="24" spans="1:18" s="109" customFormat="1">
      <c r="A24" s="90" t="s">
        <v>78</v>
      </c>
      <c r="B24" s="90"/>
      <c r="C24" s="111" t="s">
        <v>59</v>
      </c>
      <c r="D24" s="112">
        <f>(3.1+0.98)*D20</f>
        <v>3588.4823999999999</v>
      </c>
      <c r="E24" s="113"/>
      <c r="F24" s="113">
        <f t="shared" si="0"/>
        <v>0</v>
      </c>
      <c r="G24" s="113"/>
      <c r="H24" s="113">
        <f t="shared" si="1"/>
        <v>0</v>
      </c>
      <c r="I24" s="113"/>
      <c r="J24" s="113">
        <f t="shared" si="2"/>
        <v>0</v>
      </c>
      <c r="K24" s="113">
        <f t="shared" si="3"/>
        <v>0</v>
      </c>
      <c r="L24" s="113">
        <f t="shared" si="4"/>
        <v>0</v>
      </c>
      <c r="M24" s="111"/>
      <c r="R24" s="110"/>
    </row>
    <row r="25" spans="1:18" s="109" customFormat="1">
      <c r="A25" s="90" t="s">
        <v>79</v>
      </c>
      <c r="B25" s="90"/>
      <c r="C25" s="111" t="s">
        <v>59</v>
      </c>
      <c r="D25" s="112">
        <f>D24-D26</f>
        <v>861.93939999999975</v>
      </c>
      <c r="E25" s="113"/>
      <c r="F25" s="113">
        <f t="shared" si="0"/>
        <v>0</v>
      </c>
      <c r="G25" s="113"/>
      <c r="H25" s="113">
        <f t="shared" si="1"/>
        <v>0</v>
      </c>
      <c r="I25" s="113"/>
      <c r="J25" s="113">
        <f t="shared" si="2"/>
        <v>0</v>
      </c>
      <c r="K25" s="113">
        <f t="shared" si="3"/>
        <v>0</v>
      </c>
      <c r="L25" s="113">
        <f t="shared" si="4"/>
        <v>0</v>
      </c>
      <c r="M25" s="111"/>
      <c r="R25" s="110"/>
    </row>
    <row r="26" spans="1:18" s="109" customFormat="1">
      <c r="A26" s="90" t="s">
        <v>80</v>
      </c>
      <c r="B26" s="90"/>
      <c r="C26" s="111" t="s">
        <v>59</v>
      </c>
      <c r="D26" s="112">
        <f>3.1*D20</f>
        <v>2726.5430000000001</v>
      </c>
      <c r="E26" s="113"/>
      <c r="F26" s="113">
        <f t="shared" si="0"/>
        <v>0</v>
      </c>
      <c r="G26" s="113"/>
      <c r="H26" s="113">
        <f t="shared" si="1"/>
        <v>0</v>
      </c>
      <c r="I26" s="113"/>
      <c r="J26" s="113">
        <f t="shared" si="2"/>
        <v>0</v>
      </c>
      <c r="K26" s="113">
        <f t="shared" si="3"/>
        <v>0</v>
      </c>
      <c r="L26" s="113">
        <f t="shared" si="4"/>
        <v>0</v>
      </c>
      <c r="M26" s="111"/>
      <c r="R26" s="110"/>
    </row>
    <row r="27" spans="1:18" s="109" customFormat="1">
      <c r="A27" s="90" t="s">
        <v>58</v>
      </c>
      <c r="B27" s="90"/>
      <c r="C27" s="111" t="s">
        <v>59</v>
      </c>
      <c r="D27" s="112">
        <f>((0.98-0.08)*1.03)*D20</f>
        <v>815.32430999999997</v>
      </c>
      <c r="E27" s="113"/>
      <c r="F27" s="113">
        <f t="shared" si="0"/>
        <v>0</v>
      </c>
      <c r="G27" s="113"/>
      <c r="H27" s="113">
        <f t="shared" si="1"/>
        <v>0</v>
      </c>
      <c r="I27" s="113"/>
      <c r="J27" s="113">
        <f t="shared" si="2"/>
        <v>0</v>
      </c>
      <c r="K27" s="113">
        <f t="shared" si="3"/>
        <v>0</v>
      </c>
      <c r="L27" s="113">
        <f t="shared" si="4"/>
        <v>0</v>
      </c>
      <c r="M27" s="111" t="s">
        <v>60</v>
      </c>
      <c r="R27" s="110"/>
    </row>
    <row r="28" spans="1:18" s="109" customFormat="1">
      <c r="A28" s="90" t="s">
        <v>61</v>
      </c>
      <c r="B28" s="90"/>
      <c r="C28" s="111" t="s">
        <v>59</v>
      </c>
      <c r="D28" s="112">
        <f>(0.98-0.08)*D20</f>
        <v>791.577</v>
      </c>
      <c r="E28" s="113"/>
      <c r="F28" s="113">
        <f t="shared" si="0"/>
        <v>0</v>
      </c>
      <c r="G28" s="113"/>
      <c r="H28" s="113">
        <f t="shared" si="1"/>
        <v>0</v>
      </c>
      <c r="I28" s="113"/>
      <c r="J28" s="113">
        <f t="shared" si="2"/>
        <v>0</v>
      </c>
      <c r="K28" s="113">
        <f t="shared" si="3"/>
        <v>0</v>
      </c>
      <c r="L28" s="113">
        <f t="shared" si="4"/>
        <v>0</v>
      </c>
      <c r="M28" s="111"/>
      <c r="R28" s="110"/>
    </row>
    <row r="29" spans="1:18" s="66" customFormat="1">
      <c r="A29" s="62" t="s">
        <v>81</v>
      </c>
      <c r="B29" s="62" t="s">
        <v>82</v>
      </c>
      <c r="C29" s="63" t="s">
        <v>70</v>
      </c>
      <c r="D29" s="64">
        <v>103.36</v>
      </c>
      <c r="E29" s="65"/>
      <c r="F29" s="65">
        <f t="shared" si="0"/>
        <v>0</v>
      </c>
      <c r="G29" s="65"/>
      <c r="H29" s="65">
        <f t="shared" si="1"/>
        <v>0</v>
      </c>
      <c r="I29" s="65"/>
      <c r="J29" s="65">
        <f t="shared" si="2"/>
        <v>0</v>
      </c>
      <c r="K29" s="65">
        <f t="shared" si="3"/>
        <v>0</v>
      </c>
      <c r="L29" s="65">
        <f t="shared" si="4"/>
        <v>0</v>
      </c>
      <c r="M29" s="63" t="s">
        <v>71</v>
      </c>
      <c r="R29" s="67"/>
    </row>
    <row r="30" spans="1:18" s="66" customFormat="1">
      <c r="A30" s="62" t="s">
        <v>72</v>
      </c>
      <c r="B30" s="62" t="s">
        <v>83</v>
      </c>
      <c r="C30" s="63" t="s">
        <v>74</v>
      </c>
      <c r="D30" s="64">
        <v>2</v>
      </c>
      <c r="E30" s="65"/>
      <c r="F30" s="65">
        <f t="shared" si="0"/>
        <v>0</v>
      </c>
      <c r="G30" s="65"/>
      <c r="H30" s="65">
        <f t="shared" si="1"/>
        <v>0</v>
      </c>
      <c r="I30" s="65"/>
      <c r="J30" s="65">
        <f t="shared" si="2"/>
        <v>0</v>
      </c>
      <c r="K30" s="65">
        <f t="shared" si="3"/>
        <v>0</v>
      </c>
      <c r="L30" s="65">
        <f t="shared" si="4"/>
        <v>0</v>
      </c>
      <c r="M30" s="63"/>
      <c r="R30" s="67"/>
    </row>
    <row r="31" spans="1:18" s="66" customFormat="1">
      <c r="A31" s="62" t="s">
        <v>75</v>
      </c>
      <c r="B31" s="62" t="s">
        <v>84</v>
      </c>
      <c r="C31" s="63" t="s">
        <v>74</v>
      </c>
      <c r="D31" s="64">
        <v>1</v>
      </c>
      <c r="E31" s="65"/>
      <c r="F31" s="65">
        <f t="shared" si="0"/>
        <v>0</v>
      </c>
      <c r="G31" s="65"/>
      <c r="H31" s="65">
        <f t="shared" si="1"/>
        <v>0</v>
      </c>
      <c r="I31" s="65"/>
      <c r="J31" s="65">
        <f t="shared" si="2"/>
        <v>0</v>
      </c>
      <c r="K31" s="65">
        <f>SUM(E31,G31,I31)</f>
        <v>0</v>
      </c>
      <c r="L31" s="65">
        <f t="shared" si="4"/>
        <v>0</v>
      </c>
      <c r="M31" s="63"/>
      <c r="R31" s="67"/>
    </row>
    <row r="32" spans="1:18" s="66" customFormat="1">
      <c r="A32" s="62" t="s">
        <v>77</v>
      </c>
      <c r="B32" s="62" t="s">
        <v>83</v>
      </c>
      <c r="C32" s="63" t="s">
        <v>67</v>
      </c>
      <c r="D32" s="64">
        <v>7</v>
      </c>
      <c r="E32" s="65"/>
      <c r="F32" s="65">
        <f t="shared" si="0"/>
        <v>0</v>
      </c>
      <c r="G32" s="65"/>
      <c r="H32" s="65">
        <f t="shared" si="1"/>
        <v>0</v>
      </c>
      <c r="I32" s="65"/>
      <c r="J32" s="65">
        <f t="shared" si="2"/>
        <v>0</v>
      </c>
      <c r="K32" s="65">
        <f t="shared" si="3"/>
        <v>0</v>
      </c>
      <c r="L32" s="65">
        <f t="shared" si="4"/>
        <v>0</v>
      </c>
      <c r="M32" s="63"/>
      <c r="R32" s="67"/>
    </row>
    <row r="33" spans="1:18" s="66" customFormat="1">
      <c r="A33" s="62" t="s">
        <v>85</v>
      </c>
      <c r="B33" s="62"/>
      <c r="C33" s="63" t="s">
        <v>86</v>
      </c>
      <c r="D33" s="64">
        <f>(1.9+0.18)*D29</f>
        <v>214.9888</v>
      </c>
      <c r="E33" s="65"/>
      <c r="F33" s="65">
        <f t="shared" si="0"/>
        <v>0</v>
      </c>
      <c r="G33" s="65"/>
      <c r="H33" s="65">
        <f t="shared" si="1"/>
        <v>0</v>
      </c>
      <c r="I33" s="65"/>
      <c r="J33" s="65">
        <f t="shared" si="2"/>
        <v>0</v>
      </c>
      <c r="K33" s="65">
        <f t="shared" si="3"/>
        <v>0</v>
      </c>
      <c r="L33" s="65">
        <f t="shared" si="4"/>
        <v>0</v>
      </c>
      <c r="M33" s="63"/>
      <c r="R33" s="67"/>
    </row>
    <row r="34" spans="1:18" s="66" customFormat="1">
      <c r="A34" s="62" t="s">
        <v>87</v>
      </c>
      <c r="B34" s="62"/>
      <c r="C34" s="63" t="s">
        <v>86</v>
      </c>
      <c r="D34" s="64">
        <f>D33-D35</f>
        <v>18.604800000000012</v>
      </c>
      <c r="E34" s="65"/>
      <c r="F34" s="65">
        <f t="shared" si="0"/>
        <v>0</v>
      </c>
      <c r="G34" s="65"/>
      <c r="H34" s="65">
        <f t="shared" si="1"/>
        <v>0</v>
      </c>
      <c r="I34" s="65"/>
      <c r="J34" s="65">
        <f t="shared" si="2"/>
        <v>0</v>
      </c>
      <c r="K34" s="65">
        <f t="shared" si="3"/>
        <v>0</v>
      </c>
      <c r="L34" s="65">
        <f t="shared" si="4"/>
        <v>0</v>
      </c>
      <c r="M34" s="63"/>
      <c r="R34" s="67"/>
    </row>
    <row r="35" spans="1:18" s="66" customFormat="1">
      <c r="A35" s="62" t="s">
        <v>88</v>
      </c>
      <c r="B35" s="62"/>
      <c r="C35" s="63" t="s">
        <v>86</v>
      </c>
      <c r="D35" s="64">
        <f>1.9*D29</f>
        <v>196.38399999999999</v>
      </c>
      <c r="E35" s="65"/>
      <c r="F35" s="65">
        <f t="shared" si="0"/>
        <v>0</v>
      </c>
      <c r="G35" s="65"/>
      <c r="H35" s="65">
        <f t="shared" si="1"/>
        <v>0</v>
      </c>
      <c r="I35" s="65"/>
      <c r="J35" s="65">
        <f t="shared" si="2"/>
        <v>0</v>
      </c>
      <c r="K35" s="65">
        <f t="shared" si="3"/>
        <v>0</v>
      </c>
      <c r="L35" s="65">
        <f t="shared" si="4"/>
        <v>0</v>
      </c>
      <c r="M35" s="63"/>
      <c r="R35" s="67"/>
    </row>
    <row r="36" spans="1:18" s="66" customFormat="1">
      <c r="A36" s="62" t="s">
        <v>89</v>
      </c>
      <c r="B36" s="62"/>
      <c r="C36" s="63" t="s">
        <v>86</v>
      </c>
      <c r="D36" s="64">
        <f>((0.18-0.02)*1.03)*D29</f>
        <v>17.033728</v>
      </c>
      <c r="E36" s="65"/>
      <c r="F36" s="65">
        <f t="shared" si="0"/>
        <v>0</v>
      </c>
      <c r="G36" s="65"/>
      <c r="H36" s="65">
        <f t="shared" si="1"/>
        <v>0</v>
      </c>
      <c r="I36" s="65"/>
      <c r="J36" s="65">
        <f t="shared" si="2"/>
        <v>0</v>
      </c>
      <c r="K36" s="65">
        <f t="shared" si="3"/>
        <v>0</v>
      </c>
      <c r="L36" s="65">
        <f t="shared" si="4"/>
        <v>0</v>
      </c>
      <c r="M36" s="63" t="s">
        <v>90</v>
      </c>
      <c r="R36" s="67"/>
    </row>
    <row r="37" spans="1:18" s="66" customFormat="1">
      <c r="A37" s="62" t="s">
        <v>91</v>
      </c>
      <c r="B37" s="62"/>
      <c r="C37" s="63" t="s">
        <v>86</v>
      </c>
      <c r="D37" s="64">
        <f>(0.18-0.02)*D29</f>
        <v>16.537600000000001</v>
      </c>
      <c r="E37" s="65"/>
      <c r="F37" s="65">
        <f t="shared" si="0"/>
        <v>0</v>
      </c>
      <c r="G37" s="65"/>
      <c r="H37" s="65">
        <f t="shared" si="1"/>
        <v>0</v>
      </c>
      <c r="I37" s="65"/>
      <c r="J37" s="65">
        <f t="shared" si="2"/>
        <v>0</v>
      </c>
      <c r="K37" s="65">
        <f t="shared" si="3"/>
        <v>0</v>
      </c>
      <c r="L37" s="65">
        <f t="shared" si="4"/>
        <v>0</v>
      </c>
      <c r="M37" s="63"/>
      <c r="R37" s="67"/>
    </row>
    <row r="38" spans="1:18" s="60" customFormat="1">
      <c r="A38" s="56" t="s">
        <v>92</v>
      </c>
      <c r="B38" s="56" t="s">
        <v>84</v>
      </c>
      <c r="C38" s="57" t="s">
        <v>70</v>
      </c>
      <c r="D38" s="58">
        <f>6+1.66</f>
        <v>7.66</v>
      </c>
      <c r="E38" s="59"/>
      <c r="F38" s="59">
        <f t="shared" si="0"/>
        <v>0</v>
      </c>
      <c r="G38" s="59"/>
      <c r="H38" s="59">
        <f t="shared" si="1"/>
        <v>0</v>
      </c>
      <c r="I38" s="59"/>
      <c r="J38" s="59">
        <f t="shared" si="2"/>
        <v>0</v>
      </c>
      <c r="K38" s="59">
        <f t="shared" si="3"/>
        <v>0</v>
      </c>
      <c r="L38" s="59">
        <f t="shared" si="4"/>
        <v>0</v>
      </c>
      <c r="M38" s="57" t="s">
        <v>93</v>
      </c>
    </row>
    <row r="39" spans="1:18" s="60" customFormat="1">
      <c r="A39" s="56" t="s">
        <v>94</v>
      </c>
      <c r="B39" s="56" t="s">
        <v>84</v>
      </c>
      <c r="C39" s="57" t="s">
        <v>74</v>
      </c>
      <c r="D39" s="58">
        <v>1</v>
      </c>
      <c r="E39" s="59"/>
      <c r="F39" s="59">
        <f t="shared" si="0"/>
        <v>0</v>
      </c>
      <c r="G39" s="59"/>
      <c r="H39" s="59">
        <f t="shared" si="1"/>
        <v>0</v>
      </c>
      <c r="I39" s="59"/>
      <c r="J39" s="59">
        <f t="shared" si="2"/>
        <v>0</v>
      </c>
      <c r="K39" s="59">
        <f t="shared" si="3"/>
        <v>0</v>
      </c>
      <c r="L39" s="59">
        <f t="shared" si="4"/>
        <v>0</v>
      </c>
      <c r="M39" s="57"/>
    </row>
    <row r="40" spans="1:18" s="60" customFormat="1">
      <c r="A40" s="56" t="s">
        <v>95</v>
      </c>
      <c r="B40" s="56" t="s">
        <v>84</v>
      </c>
      <c r="C40" s="57" t="s">
        <v>74</v>
      </c>
      <c r="D40" s="58">
        <v>2</v>
      </c>
      <c r="E40" s="59"/>
      <c r="F40" s="59">
        <f t="shared" si="0"/>
        <v>0</v>
      </c>
      <c r="G40" s="59"/>
      <c r="H40" s="59">
        <f t="shared" si="1"/>
        <v>0</v>
      </c>
      <c r="I40" s="59"/>
      <c r="J40" s="59">
        <f t="shared" si="2"/>
        <v>0</v>
      </c>
      <c r="K40" s="59">
        <f t="shared" si="3"/>
        <v>0</v>
      </c>
      <c r="L40" s="59">
        <f t="shared" si="4"/>
        <v>0</v>
      </c>
      <c r="M40" s="57"/>
    </row>
    <row r="41" spans="1:18" s="60" customFormat="1">
      <c r="A41" s="56" t="s">
        <v>3</v>
      </c>
      <c r="B41" s="56" t="s">
        <v>84</v>
      </c>
      <c r="C41" s="57" t="s">
        <v>67</v>
      </c>
      <c r="D41" s="58">
        <v>1</v>
      </c>
      <c r="E41" s="59"/>
      <c r="F41" s="59">
        <f t="shared" si="0"/>
        <v>0</v>
      </c>
      <c r="G41" s="59"/>
      <c r="H41" s="59">
        <f t="shared" si="1"/>
        <v>0</v>
      </c>
      <c r="I41" s="59"/>
      <c r="J41" s="59">
        <f t="shared" si="2"/>
        <v>0</v>
      </c>
      <c r="K41" s="59">
        <f t="shared" si="3"/>
        <v>0</v>
      </c>
      <c r="L41" s="59">
        <f t="shared" si="4"/>
        <v>0</v>
      </c>
      <c r="M41" s="57"/>
    </row>
    <row r="42" spans="1:18" s="60" customFormat="1">
      <c r="A42" s="56" t="s">
        <v>68</v>
      </c>
      <c r="B42" s="56" t="s">
        <v>84</v>
      </c>
      <c r="C42" s="57" t="s">
        <v>67</v>
      </c>
      <c r="D42" s="58">
        <v>4</v>
      </c>
      <c r="E42" s="59"/>
      <c r="F42" s="59">
        <f t="shared" si="0"/>
        <v>0</v>
      </c>
      <c r="G42" s="59"/>
      <c r="H42" s="59">
        <f t="shared" si="1"/>
        <v>0</v>
      </c>
      <c r="I42" s="59"/>
      <c r="J42" s="59">
        <f t="shared" si="2"/>
        <v>0</v>
      </c>
      <c r="K42" s="59">
        <f t="shared" si="3"/>
        <v>0</v>
      </c>
      <c r="L42" s="59">
        <f t="shared" si="4"/>
        <v>0</v>
      </c>
      <c r="M42" s="57"/>
    </row>
    <row r="43" spans="1:18" s="60" customFormat="1">
      <c r="A43" s="56" t="s">
        <v>96</v>
      </c>
      <c r="B43" s="56" t="s">
        <v>97</v>
      </c>
      <c r="C43" s="57" t="s">
        <v>74</v>
      </c>
      <c r="D43" s="58">
        <v>4</v>
      </c>
      <c r="E43" s="59"/>
      <c r="F43" s="59">
        <f t="shared" si="0"/>
        <v>0</v>
      </c>
      <c r="G43" s="59"/>
      <c r="H43" s="59">
        <f t="shared" si="1"/>
        <v>0</v>
      </c>
      <c r="I43" s="59"/>
      <c r="J43" s="59">
        <f t="shared" si="2"/>
        <v>0</v>
      </c>
      <c r="K43" s="59">
        <f t="shared" si="3"/>
        <v>0</v>
      </c>
      <c r="L43" s="59">
        <f t="shared" si="4"/>
        <v>0</v>
      </c>
      <c r="M43" s="57"/>
    </row>
    <row r="44" spans="1:18" s="66" customFormat="1">
      <c r="A44" s="62" t="s">
        <v>98</v>
      </c>
      <c r="B44" s="62" t="s">
        <v>99</v>
      </c>
      <c r="C44" s="63" t="s">
        <v>64</v>
      </c>
      <c r="D44" s="64">
        <f>SUM(D7,D17,D20,D29,D38)</f>
        <v>1071.1500000000001</v>
      </c>
      <c r="E44" s="65"/>
      <c r="F44" s="65">
        <f>$D44*E44</f>
        <v>0</v>
      </c>
      <c r="G44" s="65"/>
      <c r="H44" s="65">
        <f>$D44*G44</f>
        <v>0</v>
      </c>
      <c r="I44" s="65"/>
      <c r="J44" s="65">
        <f>$D44*I44</f>
        <v>0</v>
      </c>
      <c r="K44" s="65">
        <f t="shared" si="3"/>
        <v>0</v>
      </c>
      <c r="L44" s="65">
        <f>$D44*K44</f>
        <v>0</v>
      </c>
      <c r="M44" s="63"/>
      <c r="R44" s="67"/>
    </row>
    <row r="45" spans="1:18" s="66" customFormat="1">
      <c r="A45" s="62" t="s">
        <v>100</v>
      </c>
      <c r="B45" s="62"/>
      <c r="C45" s="63" t="s">
        <v>101</v>
      </c>
      <c r="D45" s="64">
        <v>1</v>
      </c>
      <c r="E45" s="65"/>
      <c r="F45" s="65">
        <f>$D45*E45</f>
        <v>0</v>
      </c>
      <c r="G45" s="65"/>
      <c r="H45" s="65">
        <f>$D45*G45</f>
        <v>0</v>
      </c>
      <c r="I45" s="65"/>
      <c r="J45" s="65">
        <f>$D45*I45</f>
        <v>0</v>
      </c>
      <c r="K45" s="65">
        <f t="shared" si="3"/>
        <v>0</v>
      </c>
      <c r="L45" s="65">
        <f>$D45*K45</f>
        <v>0</v>
      </c>
      <c r="M45" s="63"/>
      <c r="R45" s="67"/>
    </row>
    <row r="46" spans="1:18" s="66" customFormat="1">
      <c r="A46" s="62" t="s">
        <v>102</v>
      </c>
      <c r="B46" s="62"/>
      <c r="C46" s="63" t="s">
        <v>101</v>
      </c>
      <c r="D46" s="64">
        <v>1</v>
      </c>
      <c r="E46" s="65"/>
      <c r="F46" s="65">
        <f>$D46*E46</f>
        <v>0</v>
      </c>
      <c r="G46" s="65"/>
      <c r="H46" s="65">
        <f>$D46*G46</f>
        <v>0</v>
      </c>
      <c r="I46" s="65"/>
      <c r="J46" s="65">
        <f>$D46*I46</f>
        <v>0</v>
      </c>
      <c r="K46" s="65">
        <f t="shared" si="3"/>
        <v>0</v>
      </c>
      <c r="L46" s="65">
        <f>$D46*K46</f>
        <v>0</v>
      </c>
      <c r="M46" s="63"/>
      <c r="R46" s="67"/>
    </row>
    <row r="47" spans="1:18" s="72" customFormat="1">
      <c r="A47" s="68" t="s">
        <v>103</v>
      </c>
      <c r="B47" s="68"/>
      <c r="C47" s="69"/>
      <c r="D47" s="70"/>
      <c r="E47" s="71"/>
      <c r="F47" s="71">
        <f>SUM(F7:F46)</f>
        <v>0</v>
      </c>
      <c r="G47" s="71"/>
      <c r="H47" s="71">
        <f>SUM(H7:H46)</f>
        <v>0</v>
      </c>
      <c r="I47" s="71"/>
      <c r="J47" s="71">
        <f>SUM(J7:J46)</f>
        <v>0</v>
      </c>
      <c r="K47" s="71"/>
      <c r="L47" s="71">
        <f>SUM(L7:L46)</f>
        <v>0</v>
      </c>
      <c r="M47" s="69"/>
      <c r="R47" s="73"/>
    </row>
    <row r="48" spans="1:18" s="78" customFormat="1">
      <c r="A48" s="74"/>
      <c r="B48" s="74"/>
      <c r="C48" s="75"/>
      <c r="D48" s="76"/>
      <c r="E48" s="77"/>
      <c r="F48" s="77"/>
      <c r="G48" s="77"/>
      <c r="H48" s="77"/>
      <c r="I48" s="77"/>
      <c r="J48" s="77"/>
      <c r="K48" s="77"/>
      <c r="L48" s="77"/>
      <c r="M48" s="75"/>
      <c r="R48" s="79"/>
    </row>
    <row r="49" spans="1:18" s="54" customFormat="1">
      <c r="A49" s="50" t="s">
        <v>104</v>
      </c>
      <c r="B49" s="50"/>
      <c r="C49" s="51"/>
      <c r="D49" s="52"/>
      <c r="E49" s="53"/>
      <c r="F49" s="53"/>
      <c r="G49" s="53"/>
      <c r="H49" s="53"/>
      <c r="I49" s="53"/>
      <c r="J49" s="53">
        <f t="shared" ref="J49:J69" si="5">$D49*I49</f>
        <v>0</v>
      </c>
      <c r="K49" s="53"/>
      <c r="L49" s="53"/>
      <c r="M49" s="51"/>
      <c r="R49" s="55"/>
    </row>
    <row r="50" spans="1:18">
      <c r="A50" s="44" t="s">
        <v>105</v>
      </c>
      <c r="B50" s="44" t="s">
        <v>106</v>
      </c>
      <c r="C50" s="45" t="s">
        <v>107</v>
      </c>
      <c r="D50" s="46">
        <v>190.07</v>
      </c>
      <c r="E50" s="47"/>
      <c r="F50" s="47">
        <f t="shared" ref="F50:F69" si="6">$D50*E50</f>
        <v>0</v>
      </c>
      <c r="G50" s="47"/>
      <c r="H50" s="47">
        <f t="shared" ref="H50:H69" si="7">$D50*G50</f>
        <v>0</v>
      </c>
      <c r="I50" s="47"/>
      <c r="J50" s="47">
        <f t="shared" si="5"/>
        <v>0</v>
      </c>
      <c r="K50" s="47">
        <f t="shared" ref="K50:K69" si="8">SUM(E50,G50,I50)</f>
        <v>0</v>
      </c>
      <c r="L50" s="47">
        <f t="shared" ref="L50:L69" si="9">$D50*K50</f>
        <v>0</v>
      </c>
      <c r="M50" s="45" t="s">
        <v>71</v>
      </c>
      <c r="R50" s="48"/>
    </row>
    <row r="51" spans="1:18">
      <c r="A51" s="44" t="s">
        <v>108</v>
      </c>
      <c r="B51" s="44" t="s">
        <v>109</v>
      </c>
      <c r="C51" s="45" t="s">
        <v>50</v>
      </c>
      <c r="D51" s="46">
        <v>4</v>
      </c>
      <c r="E51" s="47"/>
      <c r="F51" s="47">
        <f t="shared" si="6"/>
        <v>0</v>
      </c>
      <c r="G51" s="47"/>
      <c r="H51" s="47">
        <f t="shared" si="7"/>
        <v>0</v>
      </c>
      <c r="I51" s="47"/>
      <c r="J51" s="47">
        <f t="shared" si="5"/>
        <v>0</v>
      </c>
      <c r="K51" s="47">
        <f t="shared" si="8"/>
        <v>0</v>
      </c>
      <c r="L51" s="47">
        <f t="shared" si="9"/>
        <v>0</v>
      </c>
      <c r="M51" s="45"/>
      <c r="R51" s="48"/>
    </row>
    <row r="52" spans="1:18">
      <c r="A52" s="44" t="s">
        <v>52</v>
      </c>
      <c r="B52" s="44" t="s">
        <v>109</v>
      </c>
      <c r="C52" s="45" t="s">
        <v>53</v>
      </c>
      <c r="D52" s="46">
        <v>13</v>
      </c>
      <c r="E52" s="47"/>
      <c r="F52" s="47">
        <f t="shared" si="6"/>
        <v>0</v>
      </c>
      <c r="G52" s="47"/>
      <c r="H52" s="47">
        <f t="shared" si="7"/>
        <v>0</v>
      </c>
      <c r="I52" s="47"/>
      <c r="J52" s="47">
        <f t="shared" si="5"/>
        <v>0</v>
      </c>
      <c r="K52" s="47">
        <f t="shared" si="8"/>
        <v>0</v>
      </c>
      <c r="L52" s="47">
        <f t="shared" si="9"/>
        <v>0</v>
      </c>
      <c r="M52" s="45"/>
      <c r="R52" s="48"/>
    </row>
    <row r="53" spans="1:18">
      <c r="A53" s="44" t="s">
        <v>54</v>
      </c>
      <c r="B53" s="44"/>
      <c r="C53" s="45" t="s">
        <v>55</v>
      </c>
      <c r="D53" s="46">
        <f>(3.1+0.98)*D50</f>
        <v>775.48559999999998</v>
      </c>
      <c r="E53" s="47"/>
      <c r="F53" s="47">
        <f t="shared" si="6"/>
        <v>0</v>
      </c>
      <c r="G53" s="47"/>
      <c r="H53" s="47">
        <f t="shared" si="7"/>
        <v>0</v>
      </c>
      <c r="I53" s="47"/>
      <c r="J53" s="47">
        <f t="shared" si="5"/>
        <v>0</v>
      </c>
      <c r="K53" s="47">
        <f t="shared" si="8"/>
        <v>0</v>
      </c>
      <c r="L53" s="47">
        <f t="shared" si="9"/>
        <v>0</v>
      </c>
      <c r="M53" s="45"/>
      <c r="R53" s="48"/>
    </row>
    <row r="54" spans="1:18">
      <c r="A54" s="44" t="s">
        <v>56</v>
      </c>
      <c r="B54" s="44"/>
      <c r="C54" s="45" t="s">
        <v>55</v>
      </c>
      <c r="D54" s="46">
        <f>D53-D55</f>
        <v>186.26859999999999</v>
      </c>
      <c r="E54" s="47"/>
      <c r="F54" s="47">
        <f t="shared" si="6"/>
        <v>0</v>
      </c>
      <c r="G54" s="47"/>
      <c r="H54" s="47">
        <f t="shared" si="7"/>
        <v>0</v>
      </c>
      <c r="I54" s="47"/>
      <c r="J54" s="47">
        <f t="shared" si="5"/>
        <v>0</v>
      </c>
      <c r="K54" s="47">
        <f t="shared" si="8"/>
        <v>0</v>
      </c>
      <c r="L54" s="47">
        <f t="shared" si="9"/>
        <v>0</v>
      </c>
      <c r="M54" s="45"/>
      <c r="R54" s="48"/>
    </row>
    <row r="55" spans="1:18">
      <c r="A55" s="44" t="s">
        <v>57</v>
      </c>
      <c r="B55" s="44"/>
      <c r="C55" s="45" t="s">
        <v>55</v>
      </c>
      <c r="D55" s="46">
        <f>3.1*D50</f>
        <v>589.21699999999998</v>
      </c>
      <c r="E55" s="47"/>
      <c r="F55" s="47">
        <f t="shared" si="6"/>
        <v>0</v>
      </c>
      <c r="G55" s="47"/>
      <c r="H55" s="47">
        <f t="shared" si="7"/>
        <v>0</v>
      </c>
      <c r="I55" s="47"/>
      <c r="J55" s="47">
        <f t="shared" si="5"/>
        <v>0</v>
      </c>
      <c r="K55" s="47">
        <f t="shared" si="8"/>
        <v>0</v>
      </c>
      <c r="L55" s="47">
        <f t="shared" si="9"/>
        <v>0</v>
      </c>
      <c r="M55" s="45"/>
      <c r="R55" s="48"/>
    </row>
    <row r="56" spans="1:18">
      <c r="A56" s="44" t="s">
        <v>110</v>
      </c>
      <c r="B56" s="44"/>
      <c r="C56" s="45" t="s">
        <v>55</v>
      </c>
      <c r="D56" s="46">
        <f>((0.98-0.08)*1.03)*D50</f>
        <v>176.19489000000002</v>
      </c>
      <c r="E56" s="47"/>
      <c r="F56" s="47">
        <f t="shared" si="6"/>
        <v>0</v>
      </c>
      <c r="G56" s="47"/>
      <c r="H56" s="47">
        <f t="shared" si="7"/>
        <v>0</v>
      </c>
      <c r="I56" s="47"/>
      <c r="J56" s="47">
        <f t="shared" si="5"/>
        <v>0</v>
      </c>
      <c r="K56" s="47">
        <f t="shared" si="8"/>
        <v>0</v>
      </c>
      <c r="L56" s="47">
        <f t="shared" si="9"/>
        <v>0</v>
      </c>
      <c r="M56" s="45" t="s">
        <v>111</v>
      </c>
      <c r="R56" s="48"/>
    </row>
    <row r="57" spans="1:18">
      <c r="A57" s="44" t="s">
        <v>112</v>
      </c>
      <c r="B57" s="44"/>
      <c r="C57" s="45" t="s">
        <v>55</v>
      </c>
      <c r="D57" s="46">
        <f>(0.98-0.08)*D50</f>
        <v>171.06299999999999</v>
      </c>
      <c r="E57" s="47"/>
      <c r="F57" s="47">
        <f t="shared" si="6"/>
        <v>0</v>
      </c>
      <c r="G57" s="47"/>
      <c r="H57" s="47">
        <f t="shared" si="7"/>
        <v>0</v>
      </c>
      <c r="I57" s="47"/>
      <c r="J57" s="47">
        <f t="shared" si="5"/>
        <v>0</v>
      </c>
      <c r="K57" s="47">
        <f t="shared" si="8"/>
        <v>0</v>
      </c>
      <c r="L57" s="47">
        <f t="shared" si="9"/>
        <v>0</v>
      </c>
      <c r="M57" s="45"/>
      <c r="R57" s="48"/>
    </row>
    <row r="58" spans="1:18" s="60" customFormat="1">
      <c r="A58" s="56" t="s">
        <v>113</v>
      </c>
      <c r="B58" s="56" t="s">
        <v>10</v>
      </c>
      <c r="C58" s="57" t="s">
        <v>107</v>
      </c>
      <c r="D58" s="58">
        <v>95.79</v>
      </c>
      <c r="E58" s="59"/>
      <c r="F58" s="59">
        <f t="shared" si="6"/>
        <v>0</v>
      </c>
      <c r="G58" s="59"/>
      <c r="H58" s="59">
        <f t="shared" si="7"/>
        <v>0</v>
      </c>
      <c r="I58" s="59"/>
      <c r="J58" s="59">
        <f t="shared" si="5"/>
        <v>0</v>
      </c>
      <c r="K58" s="59">
        <f t="shared" si="8"/>
        <v>0</v>
      </c>
      <c r="L58" s="59">
        <f t="shared" si="9"/>
        <v>0</v>
      </c>
      <c r="M58" s="57" t="s">
        <v>71</v>
      </c>
      <c r="R58" s="61"/>
    </row>
    <row r="59" spans="1:18" s="60" customFormat="1">
      <c r="A59" s="56" t="s">
        <v>108</v>
      </c>
      <c r="B59" s="56" t="s">
        <v>114</v>
      </c>
      <c r="C59" s="57" t="s">
        <v>50</v>
      </c>
      <c r="D59" s="58">
        <v>4</v>
      </c>
      <c r="E59" s="59"/>
      <c r="F59" s="59">
        <f t="shared" si="6"/>
        <v>0</v>
      </c>
      <c r="G59" s="59"/>
      <c r="H59" s="59">
        <f t="shared" si="7"/>
        <v>0</v>
      </c>
      <c r="I59" s="59"/>
      <c r="J59" s="59">
        <f t="shared" si="5"/>
        <v>0</v>
      </c>
      <c r="K59" s="59">
        <f t="shared" si="8"/>
        <v>0</v>
      </c>
      <c r="L59" s="59">
        <f t="shared" si="9"/>
        <v>0</v>
      </c>
      <c r="M59" s="57"/>
      <c r="R59" s="61"/>
    </row>
    <row r="60" spans="1:18" s="60" customFormat="1">
      <c r="A60" s="56" t="s">
        <v>51</v>
      </c>
      <c r="B60" s="56" t="s">
        <v>114</v>
      </c>
      <c r="C60" s="57" t="s">
        <v>50</v>
      </c>
      <c r="D60" s="58">
        <v>3</v>
      </c>
      <c r="E60" s="59"/>
      <c r="F60" s="59">
        <f t="shared" si="6"/>
        <v>0</v>
      </c>
      <c r="G60" s="59"/>
      <c r="H60" s="59">
        <f t="shared" si="7"/>
        <v>0</v>
      </c>
      <c r="I60" s="59"/>
      <c r="J60" s="59">
        <f t="shared" si="5"/>
        <v>0</v>
      </c>
      <c r="K60" s="59">
        <f>SUM(E60,G60,I60)</f>
        <v>0</v>
      </c>
      <c r="L60" s="59">
        <f t="shared" si="9"/>
        <v>0</v>
      </c>
      <c r="M60" s="57"/>
      <c r="R60" s="61"/>
    </row>
    <row r="61" spans="1:18" s="60" customFormat="1">
      <c r="A61" s="56" t="s">
        <v>52</v>
      </c>
      <c r="B61" s="56" t="s">
        <v>114</v>
      </c>
      <c r="C61" s="57" t="s">
        <v>53</v>
      </c>
      <c r="D61" s="58">
        <v>10</v>
      </c>
      <c r="E61" s="59"/>
      <c r="F61" s="59">
        <f t="shared" si="6"/>
        <v>0</v>
      </c>
      <c r="G61" s="59"/>
      <c r="H61" s="59">
        <f t="shared" si="7"/>
        <v>0</v>
      </c>
      <c r="I61" s="59"/>
      <c r="J61" s="59">
        <f t="shared" si="5"/>
        <v>0</v>
      </c>
      <c r="K61" s="59">
        <f t="shared" si="8"/>
        <v>0</v>
      </c>
      <c r="L61" s="59">
        <f t="shared" si="9"/>
        <v>0</v>
      </c>
      <c r="M61" s="57"/>
      <c r="R61" s="61"/>
    </row>
    <row r="62" spans="1:18" s="60" customFormat="1">
      <c r="A62" s="56" t="s">
        <v>54</v>
      </c>
      <c r="B62" s="56"/>
      <c r="C62" s="57" t="s">
        <v>55</v>
      </c>
      <c r="D62" s="58">
        <f>(1.9+0.18)*D58</f>
        <v>199.24320000000003</v>
      </c>
      <c r="E62" s="59"/>
      <c r="F62" s="59">
        <f t="shared" si="6"/>
        <v>0</v>
      </c>
      <c r="G62" s="59"/>
      <c r="H62" s="59">
        <f t="shared" si="7"/>
        <v>0</v>
      </c>
      <c r="I62" s="59"/>
      <c r="J62" s="59">
        <f t="shared" si="5"/>
        <v>0</v>
      </c>
      <c r="K62" s="59">
        <f t="shared" si="8"/>
        <v>0</v>
      </c>
      <c r="L62" s="59">
        <f t="shared" si="9"/>
        <v>0</v>
      </c>
      <c r="M62" s="57"/>
      <c r="R62" s="61"/>
    </row>
    <row r="63" spans="1:18" s="60" customFormat="1">
      <c r="A63" s="56" t="s">
        <v>56</v>
      </c>
      <c r="B63" s="56"/>
      <c r="C63" s="57" t="s">
        <v>55</v>
      </c>
      <c r="D63" s="58">
        <f>D62-D64</f>
        <v>17.242200000000025</v>
      </c>
      <c r="E63" s="59"/>
      <c r="F63" s="59">
        <f t="shared" si="6"/>
        <v>0</v>
      </c>
      <c r="G63" s="59"/>
      <c r="H63" s="59">
        <f t="shared" si="7"/>
        <v>0</v>
      </c>
      <c r="I63" s="59"/>
      <c r="J63" s="59">
        <f t="shared" si="5"/>
        <v>0</v>
      </c>
      <c r="K63" s="59">
        <f t="shared" si="8"/>
        <v>0</v>
      </c>
      <c r="L63" s="59">
        <f t="shared" si="9"/>
        <v>0</v>
      </c>
      <c r="M63" s="57"/>
      <c r="R63" s="61"/>
    </row>
    <row r="64" spans="1:18" s="60" customFormat="1">
      <c r="A64" s="56" t="s">
        <v>57</v>
      </c>
      <c r="B64" s="56"/>
      <c r="C64" s="57" t="s">
        <v>55</v>
      </c>
      <c r="D64" s="58">
        <f>1.9*D58</f>
        <v>182.001</v>
      </c>
      <c r="E64" s="59"/>
      <c r="F64" s="59">
        <f t="shared" si="6"/>
        <v>0</v>
      </c>
      <c r="G64" s="59"/>
      <c r="H64" s="59">
        <f t="shared" si="7"/>
        <v>0</v>
      </c>
      <c r="I64" s="59"/>
      <c r="J64" s="59">
        <f t="shared" si="5"/>
        <v>0</v>
      </c>
      <c r="K64" s="59">
        <f t="shared" si="8"/>
        <v>0</v>
      </c>
      <c r="L64" s="59">
        <f t="shared" si="9"/>
        <v>0</v>
      </c>
      <c r="M64" s="57"/>
      <c r="R64" s="61"/>
    </row>
    <row r="65" spans="1:18" s="60" customFormat="1">
      <c r="A65" s="56" t="s">
        <v>110</v>
      </c>
      <c r="B65" s="56"/>
      <c r="C65" s="57" t="s">
        <v>55</v>
      </c>
      <c r="D65" s="58">
        <f>((0.18-0.02)*1.03)*D58</f>
        <v>15.786192000000002</v>
      </c>
      <c r="E65" s="59"/>
      <c r="F65" s="59">
        <f t="shared" si="6"/>
        <v>0</v>
      </c>
      <c r="G65" s="59"/>
      <c r="H65" s="59">
        <f t="shared" si="7"/>
        <v>0</v>
      </c>
      <c r="I65" s="59"/>
      <c r="J65" s="59">
        <f t="shared" si="5"/>
        <v>0</v>
      </c>
      <c r="K65" s="59">
        <f t="shared" si="8"/>
        <v>0</v>
      </c>
      <c r="L65" s="59">
        <f t="shared" si="9"/>
        <v>0</v>
      </c>
      <c r="M65" s="57" t="s">
        <v>111</v>
      </c>
      <c r="R65" s="61"/>
    </row>
    <row r="66" spans="1:18" s="60" customFormat="1">
      <c r="A66" s="56" t="s">
        <v>112</v>
      </c>
      <c r="B66" s="56"/>
      <c r="C66" s="57" t="s">
        <v>55</v>
      </c>
      <c r="D66" s="58">
        <f>(0.18-0.02)*D58</f>
        <v>15.326400000000001</v>
      </c>
      <c r="E66" s="59"/>
      <c r="F66" s="59">
        <f t="shared" si="6"/>
        <v>0</v>
      </c>
      <c r="G66" s="59"/>
      <c r="H66" s="59">
        <f t="shared" si="7"/>
        <v>0</v>
      </c>
      <c r="I66" s="59"/>
      <c r="J66" s="59">
        <f t="shared" si="5"/>
        <v>0</v>
      </c>
      <c r="K66" s="59">
        <f t="shared" si="8"/>
        <v>0</v>
      </c>
      <c r="L66" s="59">
        <f t="shared" si="9"/>
        <v>0</v>
      </c>
      <c r="M66" s="57"/>
      <c r="R66" s="61"/>
    </row>
    <row r="67" spans="1:18" s="66" customFormat="1">
      <c r="A67" s="62" t="s">
        <v>115</v>
      </c>
      <c r="B67" s="62" t="s">
        <v>114</v>
      </c>
      <c r="C67" s="63" t="s">
        <v>107</v>
      </c>
      <c r="D67" s="64">
        <f>6*3</f>
        <v>18</v>
      </c>
      <c r="E67" s="47"/>
      <c r="F67" s="65">
        <f t="shared" si="6"/>
        <v>0</v>
      </c>
      <c r="G67" s="47"/>
      <c r="H67" s="65">
        <f t="shared" si="7"/>
        <v>0</v>
      </c>
      <c r="I67" s="47"/>
      <c r="J67" s="65">
        <f t="shared" si="5"/>
        <v>0</v>
      </c>
      <c r="K67" s="65">
        <f t="shared" si="8"/>
        <v>0</v>
      </c>
      <c r="L67" s="65">
        <f t="shared" si="9"/>
        <v>0</v>
      </c>
      <c r="M67" s="63" t="s">
        <v>116</v>
      </c>
    </row>
    <row r="68" spans="1:18" s="66" customFormat="1">
      <c r="A68" s="62" t="s">
        <v>3</v>
      </c>
      <c r="B68" s="62" t="s">
        <v>114</v>
      </c>
      <c r="C68" s="63" t="s">
        <v>53</v>
      </c>
      <c r="D68" s="64">
        <v>3</v>
      </c>
      <c r="E68" s="47"/>
      <c r="F68" s="65">
        <f t="shared" si="6"/>
        <v>0</v>
      </c>
      <c r="G68" s="47"/>
      <c r="H68" s="65">
        <f t="shared" si="7"/>
        <v>0</v>
      </c>
      <c r="I68" s="47"/>
      <c r="J68" s="65">
        <f t="shared" si="5"/>
        <v>0</v>
      </c>
      <c r="K68" s="65">
        <f t="shared" si="8"/>
        <v>0</v>
      </c>
      <c r="L68" s="65">
        <f t="shared" si="9"/>
        <v>0</v>
      </c>
      <c r="M68" s="63"/>
    </row>
    <row r="69" spans="1:18" s="66" customFormat="1">
      <c r="A69" s="62" t="s">
        <v>117</v>
      </c>
      <c r="B69" s="62" t="s">
        <v>114</v>
      </c>
      <c r="C69" s="63" t="s">
        <v>53</v>
      </c>
      <c r="D69" s="64">
        <v>3</v>
      </c>
      <c r="E69" s="47"/>
      <c r="F69" s="65">
        <f t="shared" si="6"/>
        <v>0</v>
      </c>
      <c r="G69" s="47"/>
      <c r="H69" s="65">
        <f t="shared" si="7"/>
        <v>0</v>
      </c>
      <c r="I69" s="47"/>
      <c r="J69" s="65">
        <f t="shared" si="5"/>
        <v>0</v>
      </c>
      <c r="K69" s="65">
        <f t="shared" si="8"/>
        <v>0</v>
      </c>
      <c r="L69" s="65">
        <f t="shared" si="9"/>
        <v>0</v>
      </c>
      <c r="M69" s="63"/>
    </row>
    <row r="70" spans="1:18" s="60" customFormat="1">
      <c r="A70" s="56" t="s">
        <v>118</v>
      </c>
      <c r="B70" s="56" t="s">
        <v>119</v>
      </c>
      <c r="C70" s="57" t="s">
        <v>107</v>
      </c>
      <c r="D70" s="58">
        <f>SUM(D50,D58)</f>
        <v>285.86</v>
      </c>
      <c r="E70" s="59"/>
      <c r="F70" s="59">
        <f>$D70*E70</f>
        <v>0</v>
      </c>
      <c r="G70" s="59"/>
      <c r="H70" s="59">
        <f>$D70*G70</f>
        <v>0</v>
      </c>
      <c r="I70" s="59"/>
      <c r="J70" s="59">
        <f>$D70*I70</f>
        <v>0</v>
      </c>
      <c r="K70" s="59">
        <f t="shared" si="3"/>
        <v>0</v>
      </c>
      <c r="L70" s="59">
        <f>$D70*K70</f>
        <v>0</v>
      </c>
      <c r="M70" s="57"/>
      <c r="R70" s="61"/>
    </row>
    <row r="71" spans="1:18" s="60" customFormat="1">
      <c r="A71" s="56" t="s">
        <v>100</v>
      </c>
      <c r="B71" s="56"/>
      <c r="C71" s="57" t="s">
        <v>101</v>
      </c>
      <c r="D71" s="58">
        <v>1</v>
      </c>
      <c r="E71" s="59"/>
      <c r="F71" s="59">
        <f>$D71*E71</f>
        <v>0</v>
      </c>
      <c r="G71" s="59"/>
      <c r="H71" s="59">
        <f>$D71*G71</f>
        <v>0</v>
      </c>
      <c r="I71" s="59"/>
      <c r="J71" s="59">
        <f>$D71*I71</f>
        <v>0</v>
      </c>
      <c r="K71" s="59">
        <f t="shared" ref="K71:K72" si="10">SUM(E71,G71,I71)</f>
        <v>0</v>
      </c>
      <c r="L71" s="59">
        <f>$D71*K71</f>
        <v>0</v>
      </c>
      <c r="M71" s="57"/>
      <c r="R71" s="61"/>
    </row>
    <row r="72" spans="1:18" s="60" customFormat="1">
      <c r="A72" s="56" t="s">
        <v>102</v>
      </c>
      <c r="B72" s="56"/>
      <c r="C72" s="57" t="s">
        <v>101</v>
      </c>
      <c r="D72" s="58">
        <v>1</v>
      </c>
      <c r="E72" s="59"/>
      <c r="F72" s="59">
        <f>$D72*E72</f>
        <v>0</v>
      </c>
      <c r="G72" s="59"/>
      <c r="H72" s="59">
        <f>$D72*G72</f>
        <v>0</v>
      </c>
      <c r="I72" s="59"/>
      <c r="J72" s="59">
        <f>$D72*I72</f>
        <v>0</v>
      </c>
      <c r="K72" s="59">
        <f t="shared" si="10"/>
        <v>0</v>
      </c>
      <c r="L72" s="59">
        <f>$D72*K72</f>
        <v>0</v>
      </c>
      <c r="M72" s="57"/>
      <c r="R72" s="61"/>
    </row>
    <row r="73" spans="1:18">
      <c r="A73" s="68" t="s">
        <v>103</v>
      </c>
      <c r="B73" s="68"/>
      <c r="C73" s="69"/>
      <c r="D73" s="70"/>
      <c r="E73" s="68"/>
      <c r="F73" s="80">
        <f>SUM(F50:F72)</f>
        <v>0</v>
      </c>
      <c r="G73" s="80"/>
      <c r="H73" s="80">
        <f>SUM(H50:H72)</f>
        <v>0</v>
      </c>
      <c r="I73" s="80"/>
      <c r="J73" s="80">
        <f>SUM(J50:J72)</f>
        <v>0</v>
      </c>
      <c r="K73" s="80"/>
      <c r="L73" s="80">
        <f>SUM(L50:L72)</f>
        <v>0</v>
      </c>
      <c r="M73" s="69"/>
      <c r="R73" s="48"/>
    </row>
    <row r="74" spans="1:18" s="85" customFormat="1">
      <c r="A74" s="81" t="s">
        <v>120</v>
      </c>
      <c r="B74" s="81"/>
      <c r="C74" s="82"/>
      <c r="D74" s="83"/>
      <c r="E74" s="81"/>
      <c r="F74" s="84">
        <f>SUM(F73,F47)</f>
        <v>0</v>
      </c>
      <c r="G74" s="84"/>
      <c r="H74" s="84">
        <f>SUM(H73,H47)</f>
        <v>0</v>
      </c>
      <c r="I74" s="84"/>
      <c r="J74" s="84">
        <f>SUM(J73,J47)</f>
        <v>0</v>
      </c>
      <c r="K74" s="84"/>
      <c r="L74" s="84">
        <f>SUM(L73,L47)</f>
        <v>0</v>
      </c>
      <c r="M74" s="82"/>
      <c r="R74" s="86"/>
    </row>
    <row r="75" spans="1:18" s="88" customFormat="1">
      <c r="A75" s="74"/>
      <c r="B75" s="74"/>
      <c r="C75" s="75"/>
      <c r="D75" s="76"/>
      <c r="E75" s="74"/>
      <c r="F75" s="87"/>
      <c r="G75" s="87"/>
      <c r="H75" s="87"/>
      <c r="I75" s="87"/>
      <c r="J75" s="87"/>
      <c r="K75" s="87"/>
      <c r="L75" s="87"/>
      <c r="M75" s="75"/>
      <c r="R75" s="89"/>
    </row>
    <row r="76" spans="1:18">
      <c r="A76" s="43" t="s">
        <v>121</v>
      </c>
      <c r="B76" s="44"/>
      <c r="C76" s="45"/>
      <c r="D76" s="46"/>
      <c r="E76" s="44"/>
      <c r="F76" s="44"/>
      <c r="G76" s="44"/>
      <c r="H76" s="44"/>
      <c r="I76" s="44"/>
      <c r="J76" s="44"/>
      <c r="K76" s="44"/>
      <c r="L76" s="44"/>
      <c r="M76" s="45"/>
    </row>
    <row r="77" spans="1:18">
      <c r="A77" s="44" t="s">
        <v>122</v>
      </c>
      <c r="B77" s="44"/>
      <c r="C77" s="45"/>
      <c r="D77" s="46"/>
      <c r="E77" s="47"/>
      <c r="F77" s="47"/>
      <c r="G77" s="47"/>
      <c r="H77" s="47"/>
      <c r="I77" s="47"/>
      <c r="J77" s="47"/>
      <c r="K77" s="47"/>
      <c r="L77" s="47"/>
      <c r="M77" s="45"/>
    </row>
    <row r="78" spans="1:18" s="60" customFormat="1">
      <c r="A78" s="56" t="s">
        <v>123</v>
      </c>
      <c r="B78" s="56" t="s">
        <v>106</v>
      </c>
      <c r="C78" s="57" t="s">
        <v>107</v>
      </c>
      <c r="D78" s="58">
        <v>40.14</v>
      </c>
      <c r="E78" s="59"/>
      <c r="F78" s="59">
        <f t="shared" ref="F78:F105" si="11">$D78*E78</f>
        <v>0</v>
      </c>
      <c r="G78" s="59"/>
      <c r="H78" s="59">
        <f t="shared" ref="H78:H105" si="12">$D78*G78</f>
        <v>0</v>
      </c>
      <c r="I78" s="59"/>
      <c r="J78" s="59">
        <f t="shared" ref="J78:J105" si="13">$D78*I78</f>
        <v>0</v>
      </c>
      <c r="K78" s="59">
        <f t="shared" ref="K78:K141" si="14">SUM(E78,G78,I78)</f>
        <v>0</v>
      </c>
      <c r="L78" s="59">
        <f t="shared" ref="L78:L108" si="15">$D78*K78</f>
        <v>0</v>
      </c>
      <c r="M78" s="57" t="s">
        <v>71</v>
      </c>
      <c r="R78" s="61"/>
    </row>
    <row r="79" spans="1:18" s="60" customFormat="1">
      <c r="A79" s="56" t="s">
        <v>108</v>
      </c>
      <c r="B79" s="56" t="s">
        <v>109</v>
      </c>
      <c r="C79" s="57" t="s">
        <v>50</v>
      </c>
      <c r="D79" s="58">
        <v>3</v>
      </c>
      <c r="E79" s="59"/>
      <c r="F79" s="59">
        <f t="shared" si="11"/>
        <v>0</v>
      </c>
      <c r="G79" s="59"/>
      <c r="H79" s="59">
        <f t="shared" si="12"/>
        <v>0</v>
      </c>
      <c r="I79" s="59"/>
      <c r="J79" s="59">
        <f t="shared" si="13"/>
        <v>0</v>
      </c>
      <c r="K79" s="59">
        <f t="shared" si="14"/>
        <v>0</v>
      </c>
      <c r="L79" s="59">
        <f t="shared" si="15"/>
        <v>0</v>
      </c>
      <c r="M79" s="57"/>
      <c r="R79" s="61"/>
    </row>
    <row r="80" spans="1:18" s="60" customFormat="1">
      <c r="A80" s="56" t="s">
        <v>48</v>
      </c>
      <c r="B80" s="56" t="s">
        <v>109</v>
      </c>
      <c r="C80" s="57" t="s">
        <v>50</v>
      </c>
      <c r="D80" s="58">
        <v>1</v>
      </c>
      <c r="E80" s="59"/>
      <c r="F80" s="59">
        <f t="shared" si="11"/>
        <v>0</v>
      </c>
      <c r="G80" s="59"/>
      <c r="H80" s="59">
        <f t="shared" si="12"/>
        <v>0</v>
      </c>
      <c r="I80" s="59"/>
      <c r="J80" s="59">
        <f t="shared" si="13"/>
        <v>0</v>
      </c>
      <c r="K80" s="59">
        <f>SUM(E80,G80,I80)</f>
        <v>0</v>
      </c>
      <c r="L80" s="59">
        <f t="shared" si="15"/>
        <v>0</v>
      </c>
      <c r="M80" s="57"/>
      <c r="R80" s="61"/>
    </row>
    <row r="81" spans="1:18" s="60" customFormat="1">
      <c r="A81" s="56" t="s">
        <v>51</v>
      </c>
      <c r="B81" s="56" t="s">
        <v>124</v>
      </c>
      <c r="C81" s="57" t="s">
        <v>50</v>
      </c>
      <c r="D81" s="58">
        <v>3</v>
      </c>
      <c r="E81" s="59"/>
      <c r="F81" s="59">
        <f t="shared" si="11"/>
        <v>0</v>
      </c>
      <c r="G81" s="59"/>
      <c r="H81" s="59">
        <f t="shared" si="12"/>
        <v>0</v>
      </c>
      <c r="I81" s="59"/>
      <c r="J81" s="59">
        <f t="shared" si="13"/>
        <v>0</v>
      </c>
      <c r="K81" s="59">
        <f>SUM(E81,G81,I81)</f>
        <v>0</v>
      </c>
      <c r="L81" s="59">
        <f t="shared" si="15"/>
        <v>0</v>
      </c>
      <c r="M81" s="57"/>
      <c r="R81" s="61"/>
    </row>
    <row r="82" spans="1:18" s="60" customFormat="1">
      <c r="A82" s="56" t="s">
        <v>52</v>
      </c>
      <c r="B82" s="56" t="s">
        <v>109</v>
      </c>
      <c r="C82" s="57" t="s">
        <v>53</v>
      </c>
      <c r="D82" s="58">
        <v>10</v>
      </c>
      <c r="E82" s="59"/>
      <c r="F82" s="59">
        <f t="shared" si="11"/>
        <v>0</v>
      </c>
      <c r="G82" s="59"/>
      <c r="H82" s="59">
        <f t="shared" si="12"/>
        <v>0</v>
      </c>
      <c r="I82" s="59"/>
      <c r="J82" s="59">
        <f t="shared" si="13"/>
        <v>0</v>
      </c>
      <c r="K82" s="59">
        <f t="shared" si="14"/>
        <v>0</v>
      </c>
      <c r="L82" s="59">
        <f t="shared" si="15"/>
        <v>0</v>
      </c>
      <c r="M82" s="57"/>
      <c r="R82" s="61"/>
    </row>
    <row r="83" spans="1:18" s="60" customFormat="1">
      <c r="A83" s="56" t="s">
        <v>54</v>
      </c>
      <c r="B83" s="56"/>
      <c r="C83" s="57" t="s">
        <v>55</v>
      </c>
      <c r="D83" s="58">
        <f>(3.1+0.98)*D78</f>
        <v>163.77119999999999</v>
      </c>
      <c r="E83" s="59"/>
      <c r="F83" s="59">
        <f t="shared" si="11"/>
        <v>0</v>
      </c>
      <c r="G83" s="59"/>
      <c r="H83" s="59">
        <f t="shared" si="12"/>
        <v>0</v>
      </c>
      <c r="I83" s="59"/>
      <c r="J83" s="59">
        <f t="shared" si="13"/>
        <v>0</v>
      </c>
      <c r="K83" s="59">
        <f t="shared" si="14"/>
        <v>0</v>
      </c>
      <c r="L83" s="59">
        <f t="shared" si="15"/>
        <v>0</v>
      </c>
      <c r="M83" s="57"/>
      <c r="R83" s="61"/>
    </row>
    <row r="84" spans="1:18" s="60" customFormat="1">
      <c r="A84" s="56" t="s">
        <v>56</v>
      </c>
      <c r="B84" s="56"/>
      <c r="C84" s="57" t="s">
        <v>55</v>
      </c>
      <c r="D84" s="58">
        <f>D83-D85</f>
        <v>39.337199999999982</v>
      </c>
      <c r="E84" s="59"/>
      <c r="F84" s="59">
        <f t="shared" si="11"/>
        <v>0</v>
      </c>
      <c r="G84" s="59"/>
      <c r="H84" s="59">
        <f t="shared" si="12"/>
        <v>0</v>
      </c>
      <c r="I84" s="59"/>
      <c r="J84" s="59">
        <f t="shared" si="13"/>
        <v>0</v>
      </c>
      <c r="K84" s="59">
        <f t="shared" si="14"/>
        <v>0</v>
      </c>
      <c r="L84" s="59">
        <f t="shared" si="15"/>
        <v>0</v>
      </c>
      <c r="M84" s="57"/>
      <c r="R84" s="61"/>
    </row>
    <row r="85" spans="1:18" s="60" customFormat="1">
      <c r="A85" s="56" t="s">
        <v>57</v>
      </c>
      <c r="B85" s="56"/>
      <c r="C85" s="57" t="s">
        <v>55</v>
      </c>
      <c r="D85" s="58">
        <f>3.1*D78</f>
        <v>124.43400000000001</v>
      </c>
      <c r="E85" s="59"/>
      <c r="F85" s="59">
        <f t="shared" si="11"/>
        <v>0</v>
      </c>
      <c r="G85" s="59"/>
      <c r="H85" s="59">
        <f t="shared" si="12"/>
        <v>0</v>
      </c>
      <c r="I85" s="59"/>
      <c r="J85" s="59">
        <f t="shared" si="13"/>
        <v>0</v>
      </c>
      <c r="K85" s="59">
        <f t="shared" si="14"/>
        <v>0</v>
      </c>
      <c r="L85" s="59">
        <f t="shared" si="15"/>
        <v>0</v>
      </c>
      <c r="M85" s="57"/>
      <c r="R85" s="61"/>
    </row>
    <row r="86" spans="1:18" s="60" customFormat="1">
      <c r="A86" s="56" t="s">
        <v>110</v>
      </c>
      <c r="B86" s="56"/>
      <c r="C86" s="57" t="s">
        <v>55</v>
      </c>
      <c r="D86" s="58">
        <f>((0.98-0.08)*1.03)*D78</f>
        <v>37.209780000000002</v>
      </c>
      <c r="E86" s="59"/>
      <c r="F86" s="59">
        <f t="shared" si="11"/>
        <v>0</v>
      </c>
      <c r="G86" s="59"/>
      <c r="H86" s="59">
        <f t="shared" si="12"/>
        <v>0</v>
      </c>
      <c r="I86" s="59"/>
      <c r="J86" s="59">
        <f t="shared" si="13"/>
        <v>0</v>
      </c>
      <c r="K86" s="59">
        <f t="shared" si="14"/>
        <v>0</v>
      </c>
      <c r="L86" s="59">
        <f t="shared" si="15"/>
        <v>0</v>
      </c>
      <c r="M86" s="57" t="s">
        <v>111</v>
      </c>
      <c r="R86" s="61"/>
    </row>
    <row r="87" spans="1:18" s="60" customFormat="1">
      <c r="A87" s="56" t="s">
        <v>112</v>
      </c>
      <c r="B87" s="56"/>
      <c r="C87" s="57" t="s">
        <v>55</v>
      </c>
      <c r="D87" s="58">
        <f>(0.98-0.08)*D78</f>
        <v>36.126000000000005</v>
      </c>
      <c r="E87" s="59"/>
      <c r="F87" s="59">
        <f t="shared" si="11"/>
        <v>0</v>
      </c>
      <c r="G87" s="59"/>
      <c r="H87" s="59">
        <f t="shared" si="12"/>
        <v>0</v>
      </c>
      <c r="I87" s="59"/>
      <c r="J87" s="59">
        <f t="shared" si="13"/>
        <v>0</v>
      </c>
      <c r="K87" s="59">
        <f t="shared" si="14"/>
        <v>0</v>
      </c>
      <c r="L87" s="59">
        <f t="shared" si="15"/>
        <v>0</v>
      </c>
      <c r="M87" s="57"/>
      <c r="R87" s="61"/>
    </row>
    <row r="88" spans="1:18" s="66" customFormat="1">
      <c r="A88" s="62" t="s">
        <v>125</v>
      </c>
      <c r="B88" s="62" t="s">
        <v>124</v>
      </c>
      <c r="C88" s="63" t="s">
        <v>107</v>
      </c>
      <c r="D88" s="64">
        <v>12</v>
      </c>
      <c r="E88" s="65"/>
      <c r="F88" s="65">
        <f t="shared" si="11"/>
        <v>0</v>
      </c>
      <c r="G88" s="65"/>
      <c r="H88" s="65">
        <f t="shared" si="12"/>
        <v>0</v>
      </c>
      <c r="I88" s="65"/>
      <c r="J88" s="65">
        <f t="shared" si="13"/>
        <v>0</v>
      </c>
      <c r="K88" s="65">
        <f t="shared" si="14"/>
        <v>0</v>
      </c>
      <c r="L88" s="65">
        <f t="shared" si="15"/>
        <v>0</v>
      </c>
      <c r="M88" s="63" t="s">
        <v>126</v>
      </c>
    </row>
    <row r="89" spans="1:18" s="66" customFormat="1">
      <c r="A89" s="62" t="s">
        <v>3</v>
      </c>
      <c r="B89" s="62" t="s">
        <v>124</v>
      </c>
      <c r="C89" s="63" t="s">
        <v>53</v>
      </c>
      <c r="D89" s="64">
        <v>2</v>
      </c>
      <c r="E89" s="65"/>
      <c r="F89" s="65">
        <f t="shared" si="11"/>
        <v>0</v>
      </c>
      <c r="G89" s="65"/>
      <c r="H89" s="65">
        <f t="shared" si="12"/>
        <v>0</v>
      </c>
      <c r="I89" s="65"/>
      <c r="J89" s="65">
        <f t="shared" si="13"/>
        <v>0</v>
      </c>
      <c r="K89" s="65">
        <f t="shared" si="14"/>
        <v>0</v>
      </c>
      <c r="L89" s="65">
        <f t="shared" si="15"/>
        <v>0</v>
      </c>
      <c r="M89" s="63"/>
    </row>
    <row r="90" spans="1:18" s="66" customFormat="1">
      <c r="A90" s="62" t="s">
        <v>117</v>
      </c>
      <c r="B90" s="62" t="s">
        <v>124</v>
      </c>
      <c r="C90" s="63" t="s">
        <v>53</v>
      </c>
      <c r="D90" s="64">
        <v>2</v>
      </c>
      <c r="E90" s="65"/>
      <c r="F90" s="65">
        <f t="shared" si="11"/>
        <v>0</v>
      </c>
      <c r="G90" s="65"/>
      <c r="H90" s="65">
        <f t="shared" si="12"/>
        <v>0</v>
      </c>
      <c r="I90" s="65"/>
      <c r="J90" s="65">
        <f t="shared" si="13"/>
        <v>0</v>
      </c>
      <c r="K90" s="65">
        <f t="shared" si="14"/>
        <v>0</v>
      </c>
      <c r="L90" s="65">
        <f t="shared" si="15"/>
        <v>0</v>
      </c>
      <c r="M90" s="63"/>
    </row>
    <row r="91" spans="1:18" s="60" customFormat="1">
      <c r="A91" s="56" t="s">
        <v>127</v>
      </c>
      <c r="B91" s="56" t="s">
        <v>128</v>
      </c>
      <c r="C91" s="57" t="s">
        <v>107</v>
      </c>
      <c r="D91" s="58">
        <v>236.04</v>
      </c>
      <c r="E91" s="59"/>
      <c r="F91" s="59">
        <f t="shared" si="11"/>
        <v>0</v>
      </c>
      <c r="G91" s="59"/>
      <c r="H91" s="59">
        <f t="shared" si="12"/>
        <v>0</v>
      </c>
      <c r="I91" s="59"/>
      <c r="J91" s="59">
        <f t="shared" si="13"/>
        <v>0</v>
      </c>
      <c r="K91" s="59">
        <f t="shared" si="14"/>
        <v>0</v>
      </c>
      <c r="L91" s="59">
        <f t="shared" si="15"/>
        <v>0</v>
      </c>
      <c r="M91" s="57" t="s">
        <v>71</v>
      </c>
      <c r="R91" s="61"/>
    </row>
    <row r="92" spans="1:18" s="60" customFormat="1">
      <c r="A92" s="56" t="s">
        <v>108</v>
      </c>
      <c r="B92" s="56" t="s">
        <v>129</v>
      </c>
      <c r="C92" s="57" t="s">
        <v>50</v>
      </c>
      <c r="D92" s="58">
        <v>5</v>
      </c>
      <c r="E92" s="59"/>
      <c r="F92" s="59">
        <f t="shared" si="11"/>
        <v>0</v>
      </c>
      <c r="G92" s="59"/>
      <c r="H92" s="59">
        <f t="shared" si="12"/>
        <v>0</v>
      </c>
      <c r="I92" s="59"/>
      <c r="J92" s="59">
        <f t="shared" si="13"/>
        <v>0</v>
      </c>
      <c r="K92" s="59">
        <f t="shared" si="14"/>
        <v>0</v>
      </c>
      <c r="L92" s="59">
        <f t="shared" si="15"/>
        <v>0</v>
      </c>
      <c r="M92" s="57"/>
      <c r="R92" s="61"/>
    </row>
    <row r="93" spans="1:18" s="60" customFormat="1">
      <c r="A93" s="56" t="s">
        <v>51</v>
      </c>
      <c r="B93" s="56" t="s">
        <v>130</v>
      </c>
      <c r="C93" s="57" t="s">
        <v>50</v>
      </c>
      <c r="D93" s="58">
        <v>2</v>
      </c>
      <c r="E93" s="59"/>
      <c r="F93" s="59">
        <f t="shared" si="11"/>
        <v>0</v>
      </c>
      <c r="G93" s="59"/>
      <c r="H93" s="59">
        <f t="shared" si="12"/>
        <v>0</v>
      </c>
      <c r="I93" s="59"/>
      <c r="J93" s="59">
        <f t="shared" si="13"/>
        <v>0</v>
      </c>
      <c r="K93" s="59">
        <f>SUM(E93,G93,I93)</f>
        <v>0</v>
      </c>
      <c r="L93" s="59">
        <f t="shared" si="15"/>
        <v>0</v>
      </c>
      <c r="M93" s="57"/>
      <c r="R93" s="61"/>
    </row>
    <row r="94" spans="1:18" s="60" customFormat="1">
      <c r="A94" s="56" t="s">
        <v>52</v>
      </c>
      <c r="B94" s="56" t="s">
        <v>129</v>
      </c>
      <c r="C94" s="57" t="s">
        <v>53</v>
      </c>
      <c r="D94" s="58">
        <v>16</v>
      </c>
      <c r="E94" s="59"/>
      <c r="F94" s="59">
        <f t="shared" si="11"/>
        <v>0</v>
      </c>
      <c r="G94" s="59"/>
      <c r="H94" s="59">
        <f t="shared" si="12"/>
        <v>0</v>
      </c>
      <c r="I94" s="59"/>
      <c r="J94" s="59">
        <f t="shared" si="13"/>
        <v>0</v>
      </c>
      <c r="K94" s="59">
        <f t="shared" si="14"/>
        <v>0</v>
      </c>
      <c r="L94" s="59">
        <f t="shared" si="15"/>
        <v>0</v>
      </c>
      <c r="M94" s="57"/>
      <c r="R94" s="61"/>
    </row>
    <row r="95" spans="1:18" s="60" customFormat="1">
      <c r="A95" s="56" t="s">
        <v>54</v>
      </c>
      <c r="B95" s="56"/>
      <c r="C95" s="57" t="s">
        <v>55</v>
      </c>
      <c r="D95" s="58">
        <f>(1.9+0.18)*D91</f>
        <v>490.96319999999997</v>
      </c>
      <c r="E95" s="59"/>
      <c r="F95" s="59">
        <f t="shared" si="11"/>
        <v>0</v>
      </c>
      <c r="G95" s="59"/>
      <c r="H95" s="59">
        <f t="shared" si="12"/>
        <v>0</v>
      </c>
      <c r="I95" s="59"/>
      <c r="J95" s="59">
        <f t="shared" si="13"/>
        <v>0</v>
      </c>
      <c r="K95" s="59">
        <f t="shared" si="14"/>
        <v>0</v>
      </c>
      <c r="L95" s="59">
        <f t="shared" si="15"/>
        <v>0</v>
      </c>
      <c r="M95" s="57"/>
      <c r="R95" s="61"/>
    </row>
    <row r="96" spans="1:18" s="60" customFormat="1">
      <c r="A96" s="56" t="s">
        <v>56</v>
      </c>
      <c r="B96" s="56"/>
      <c r="C96" s="57" t="s">
        <v>55</v>
      </c>
      <c r="D96" s="58">
        <f>D95-D97</f>
        <v>42.48720000000003</v>
      </c>
      <c r="E96" s="59"/>
      <c r="F96" s="59">
        <f t="shared" si="11"/>
        <v>0</v>
      </c>
      <c r="G96" s="59"/>
      <c r="H96" s="59">
        <f t="shared" si="12"/>
        <v>0</v>
      </c>
      <c r="I96" s="59"/>
      <c r="J96" s="59">
        <f t="shared" si="13"/>
        <v>0</v>
      </c>
      <c r="K96" s="59">
        <f t="shared" si="14"/>
        <v>0</v>
      </c>
      <c r="L96" s="59">
        <f t="shared" si="15"/>
        <v>0</v>
      </c>
      <c r="M96" s="57"/>
      <c r="R96" s="61"/>
    </row>
    <row r="97" spans="1:18" s="60" customFormat="1">
      <c r="A97" s="56" t="s">
        <v>57</v>
      </c>
      <c r="B97" s="56"/>
      <c r="C97" s="57" t="s">
        <v>55</v>
      </c>
      <c r="D97" s="58">
        <f>1.9*D91</f>
        <v>448.47599999999994</v>
      </c>
      <c r="E97" s="59"/>
      <c r="F97" s="59">
        <f t="shared" si="11"/>
        <v>0</v>
      </c>
      <c r="G97" s="59"/>
      <c r="H97" s="59">
        <f t="shared" si="12"/>
        <v>0</v>
      </c>
      <c r="I97" s="59"/>
      <c r="J97" s="59">
        <f t="shared" si="13"/>
        <v>0</v>
      </c>
      <c r="K97" s="59">
        <f t="shared" si="14"/>
        <v>0</v>
      </c>
      <c r="L97" s="59">
        <f t="shared" si="15"/>
        <v>0</v>
      </c>
      <c r="M97" s="57"/>
      <c r="R97" s="61"/>
    </row>
    <row r="98" spans="1:18" s="60" customFormat="1">
      <c r="A98" s="56" t="s">
        <v>110</v>
      </c>
      <c r="B98" s="56"/>
      <c r="C98" s="57" t="s">
        <v>55</v>
      </c>
      <c r="D98" s="58">
        <f>((0.18-0.02)*1.03)*D91</f>
        <v>38.899391999999999</v>
      </c>
      <c r="E98" s="59"/>
      <c r="F98" s="59">
        <f t="shared" si="11"/>
        <v>0</v>
      </c>
      <c r="G98" s="59"/>
      <c r="H98" s="59">
        <f t="shared" si="12"/>
        <v>0</v>
      </c>
      <c r="I98" s="59"/>
      <c r="J98" s="59">
        <f t="shared" si="13"/>
        <v>0</v>
      </c>
      <c r="K98" s="59">
        <f t="shared" si="14"/>
        <v>0</v>
      </c>
      <c r="L98" s="59">
        <f t="shared" si="15"/>
        <v>0</v>
      </c>
      <c r="M98" s="57" t="s">
        <v>111</v>
      </c>
      <c r="R98" s="61"/>
    </row>
    <row r="99" spans="1:18" s="60" customFormat="1">
      <c r="A99" s="56" t="s">
        <v>112</v>
      </c>
      <c r="B99" s="56"/>
      <c r="C99" s="57" t="s">
        <v>55</v>
      </c>
      <c r="D99" s="58">
        <f>(0.18-0.02)*D91</f>
        <v>37.766399999999997</v>
      </c>
      <c r="E99" s="59"/>
      <c r="F99" s="59">
        <f t="shared" si="11"/>
        <v>0</v>
      </c>
      <c r="G99" s="59"/>
      <c r="H99" s="59">
        <f t="shared" si="12"/>
        <v>0</v>
      </c>
      <c r="I99" s="59"/>
      <c r="J99" s="59">
        <f t="shared" si="13"/>
        <v>0</v>
      </c>
      <c r="K99" s="59">
        <f t="shared" si="14"/>
        <v>0</v>
      </c>
      <c r="L99" s="59">
        <f t="shared" si="15"/>
        <v>0</v>
      </c>
      <c r="M99" s="57"/>
      <c r="R99" s="61"/>
    </row>
    <row r="100" spans="1:18" s="66" customFormat="1">
      <c r="A100" s="62" t="s">
        <v>131</v>
      </c>
      <c r="B100" s="62" t="s">
        <v>130</v>
      </c>
      <c r="C100" s="63" t="s">
        <v>107</v>
      </c>
      <c r="D100" s="64">
        <v>10.58</v>
      </c>
      <c r="E100" s="65"/>
      <c r="F100" s="65">
        <f t="shared" si="11"/>
        <v>0</v>
      </c>
      <c r="G100" s="65"/>
      <c r="H100" s="65">
        <f t="shared" si="12"/>
        <v>0</v>
      </c>
      <c r="I100" s="65"/>
      <c r="J100" s="65">
        <f t="shared" si="13"/>
        <v>0</v>
      </c>
      <c r="K100" s="65">
        <f t="shared" si="14"/>
        <v>0</v>
      </c>
      <c r="L100" s="65">
        <f t="shared" si="15"/>
        <v>0</v>
      </c>
      <c r="M100" s="63" t="s">
        <v>132</v>
      </c>
    </row>
    <row r="101" spans="1:18" s="66" customFormat="1">
      <c r="A101" s="62" t="s">
        <v>133</v>
      </c>
      <c r="B101" s="62" t="s">
        <v>130</v>
      </c>
      <c r="C101" s="63" t="s">
        <v>50</v>
      </c>
      <c r="D101" s="64">
        <v>1</v>
      </c>
      <c r="E101" s="65"/>
      <c r="F101" s="65">
        <f t="shared" si="11"/>
        <v>0</v>
      </c>
      <c r="G101" s="65"/>
      <c r="H101" s="65">
        <f t="shared" si="12"/>
        <v>0</v>
      </c>
      <c r="I101" s="65"/>
      <c r="J101" s="65">
        <f t="shared" si="13"/>
        <v>0</v>
      </c>
      <c r="K101" s="65">
        <f t="shared" si="14"/>
        <v>0</v>
      </c>
      <c r="L101" s="65">
        <f t="shared" si="15"/>
        <v>0</v>
      </c>
      <c r="M101" s="63"/>
    </row>
    <row r="102" spans="1:18" s="66" customFormat="1">
      <c r="A102" s="62" t="s">
        <v>134</v>
      </c>
      <c r="B102" s="62" t="s">
        <v>130</v>
      </c>
      <c r="C102" s="63" t="s">
        <v>50</v>
      </c>
      <c r="D102" s="64">
        <v>3</v>
      </c>
      <c r="E102" s="65"/>
      <c r="F102" s="65">
        <f t="shared" si="11"/>
        <v>0</v>
      </c>
      <c r="G102" s="65"/>
      <c r="H102" s="65">
        <f t="shared" si="12"/>
        <v>0</v>
      </c>
      <c r="I102" s="65"/>
      <c r="J102" s="65">
        <f t="shared" si="13"/>
        <v>0</v>
      </c>
      <c r="K102" s="65">
        <f t="shared" si="14"/>
        <v>0</v>
      </c>
      <c r="L102" s="65">
        <f t="shared" si="15"/>
        <v>0</v>
      </c>
      <c r="M102" s="63"/>
    </row>
    <row r="103" spans="1:18" s="66" customFormat="1">
      <c r="A103" s="62" t="s">
        <v>3</v>
      </c>
      <c r="B103" s="62" t="s">
        <v>130</v>
      </c>
      <c r="C103" s="63" t="s">
        <v>50</v>
      </c>
      <c r="D103" s="64">
        <v>2</v>
      </c>
      <c r="E103" s="65"/>
      <c r="F103" s="65">
        <f t="shared" si="11"/>
        <v>0</v>
      </c>
      <c r="G103" s="65"/>
      <c r="H103" s="65">
        <f t="shared" si="12"/>
        <v>0</v>
      </c>
      <c r="I103" s="65"/>
      <c r="J103" s="65">
        <f t="shared" si="13"/>
        <v>0</v>
      </c>
      <c r="K103" s="65">
        <f t="shared" si="14"/>
        <v>0</v>
      </c>
      <c r="L103" s="65">
        <f t="shared" si="15"/>
        <v>0</v>
      </c>
      <c r="M103" s="63"/>
    </row>
    <row r="104" spans="1:18" s="66" customFormat="1">
      <c r="A104" s="62" t="s">
        <v>117</v>
      </c>
      <c r="B104" s="62" t="s">
        <v>130</v>
      </c>
      <c r="C104" s="63" t="s">
        <v>53</v>
      </c>
      <c r="D104" s="64">
        <v>9</v>
      </c>
      <c r="E104" s="65"/>
      <c r="F104" s="65">
        <f t="shared" si="11"/>
        <v>0</v>
      </c>
      <c r="G104" s="65"/>
      <c r="H104" s="65">
        <f t="shared" si="12"/>
        <v>0</v>
      </c>
      <c r="I104" s="65"/>
      <c r="J104" s="65">
        <f t="shared" si="13"/>
        <v>0</v>
      </c>
      <c r="K104" s="65">
        <f t="shared" si="14"/>
        <v>0</v>
      </c>
      <c r="L104" s="65">
        <f t="shared" si="15"/>
        <v>0</v>
      </c>
      <c r="M104" s="63"/>
    </row>
    <row r="105" spans="1:18" s="66" customFormat="1">
      <c r="A105" s="62" t="s">
        <v>135</v>
      </c>
      <c r="B105" s="62" t="s">
        <v>136</v>
      </c>
      <c r="C105" s="63" t="s">
        <v>50</v>
      </c>
      <c r="D105" s="64">
        <v>4</v>
      </c>
      <c r="E105" s="65"/>
      <c r="F105" s="65">
        <f t="shared" si="11"/>
        <v>0</v>
      </c>
      <c r="G105" s="65"/>
      <c r="H105" s="65">
        <f t="shared" si="12"/>
        <v>0</v>
      </c>
      <c r="I105" s="65"/>
      <c r="J105" s="65">
        <f t="shared" si="13"/>
        <v>0</v>
      </c>
      <c r="K105" s="65">
        <f t="shared" si="14"/>
        <v>0</v>
      </c>
      <c r="L105" s="65">
        <f t="shared" si="15"/>
        <v>0</v>
      </c>
      <c r="M105" s="63"/>
    </row>
    <row r="106" spans="1:18" s="66" customFormat="1">
      <c r="A106" s="62" t="s">
        <v>118</v>
      </c>
      <c r="B106" s="62" t="s">
        <v>119</v>
      </c>
      <c r="C106" s="63" t="s">
        <v>107</v>
      </c>
      <c r="D106" s="64">
        <f>SUM(D100,D88,D91,D78)</f>
        <v>298.76</v>
      </c>
      <c r="E106" s="65"/>
      <c r="F106" s="65">
        <f>$D106*E106</f>
        <v>0</v>
      </c>
      <c r="G106" s="65"/>
      <c r="H106" s="65">
        <f>$D106*G106</f>
        <v>0</v>
      </c>
      <c r="I106" s="65"/>
      <c r="J106" s="65">
        <f>$D106*I106</f>
        <v>0</v>
      </c>
      <c r="K106" s="65">
        <f t="shared" si="14"/>
        <v>0</v>
      </c>
      <c r="L106" s="65">
        <f>$D106*K106</f>
        <v>0</v>
      </c>
      <c r="M106" s="63"/>
      <c r="R106" s="67"/>
    </row>
    <row r="107" spans="1:18" s="66" customFormat="1">
      <c r="A107" s="62" t="s">
        <v>100</v>
      </c>
      <c r="B107" s="62"/>
      <c r="C107" s="63" t="s">
        <v>101</v>
      </c>
      <c r="D107" s="64">
        <v>1</v>
      </c>
      <c r="E107" s="65"/>
      <c r="F107" s="65">
        <f>$D107*E107</f>
        <v>0</v>
      </c>
      <c r="G107" s="65"/>
      <c r="H107" s="65">
        <f t="shared" ref="H107:H108" si="16">$D107*G107</f>
        <v>0</v>
      </c>
      <c r="I107" s="65"/>
      <c r="J107" s="65">
        <f t="shared" ref="J107:J108" si="17">$D107*I107</f>
        <v>0</v>
      </c>
      <c r="K107" s="65">
        <f t="shared" si="14"/>
        <v>0</v>
      </c>
      <c r="L107" s="65">
        <f t="shared" si="15"/>
        <v>0</v>
      </c>
      <c r="M107" s="63"/>
    </row>
    <row r="108" spans="1:18" s="66" customFormat="1">
      <c r="A108" s="62" t="s">
        <v>102</v>
      </c>
      <c r="B108" s="62"/>
      <c r="C108" s="63" t="s">
        <v>101</v>
      </c>
      <c r="D108" s="64">
        <v>1</v>
      </c>
      <c r="E108" s="65"/>
      <c r="F108" s="65">
        <f>$D108*E108</f>
        <v>0</v>
      </c>
      <c r="G108" s="65"/>
      <c r="H108" s="65">
        <f t="shared" si="16"/>
        <v>0</v>
      </c>
      <c r="I108" s="65"/>
      <c r="J108" s="65">
        <f t="shared" si="17"/>
        <v>0</v>
      </c>
      <c r="K108" s="65">
        <f t="shared" si="14"/>
        <v>0</v>
      </c>
      <c r="L108" s="65">
        <f t="shared" si="15"/>
        <v>0</v>
      </c>
      <c r="M108" s="63"/>
    </row>
    <row r="109" spans="1:18">
      <c r="A109" s="68" t="s">
        <v>103</v>
      </c>
      <c r="B109" s="68"/>
      <c r="C109" s="69"/>
      <c r="D109" s="70"/>
      <c r="E109" s="68"/>
      <c r="F109" s="80">
        <f>SUM(F78:F108)</f>
        <v>0</v>
      </c>
      <c r="G109" s="68"/>
      <c r="H109" s="80">
        <f>SUM(H78:H108)</f>
        <v>0</v>
      </c>
      <c r="I109" s="68"/>
      <c r="J109" s="80">
        <f>SUM(J78:J108)</f>
        <v>0</v>
      </c>
      <c r="K109" s="68"/>
      <c r="L109" s="80">
        <f>SUM(L78:L108)</f>
        <v>0</v>
      </c>
      <c r="M109" s="69"/>
    </row>
    <row r="110" spans="1:18" s="66" customFormat="1">
      <c r="A110" s="74"/>
      <c r="B110" s="74"/>
      <c r="C110" s="75"/>
      <c r="D110" s="76"/>
      <c r="E110" s="74"/>
      <c r="F110" s="87"/>
      <c r="G110" s="74"/>
      <c r="H110" s="87"/>
      <c r="I110" s="74"/>
      <c r="J110" s="87"/>
      <c r="K110" s="74"/>
      <c r="L110" s="87"/>
      <c r="M110" s="75"/>
    </row>
    <row r="111" spans="1:18">
      <c r="A111" s="49" t="s">
        <v>137</v>
      </c>
      <c r="B111" s="50"/>
      <c r="C111" s="51"/>
      <c r="D111" s="52"/>
      <c r="E111" s="47"/>
      <c r="F111" s="47"/>
      <c r="G111" s="47"/>
      <c r="H111" s="47"/>
      <c r="I111" s="47"/>
      <c r="J111" s="47"/>
      <c r="K111" s="47"/>
      <c r="L111" s="47"/>
      <c r="M111" s="45"/>
    </row>
    <row r="112" spans="1:18" s="60" customFormat="1">
      <c r="A112" s="56" t="s">
        <v>138</v>
      </c>
      <c r="B112" s="56" t="s">
        <v>139</v>
      </c>
      <c r="C112" s="57" t="s">
        <v>107</v>
      </c>
      <c r="D112" s="58">
        <v>62.34</v>
      </c>
      <c r="E112" s="59"/>
      <c r="F112" s="59">
        <f t="shared" ref="F112:F113" si="18">$D112*E112</f>
        <v>0</v>
      </c>
      <c r="G112" s="59"/>
      <c r="H112" s="59">
        <f t="shared" ref="H112:H113" si="19">$D112*G112</f>
        <v>0</v>
      </c>
      <c r="I112" s="59"/>
      <c r="J112" s="59">
        <f t="shared" ref="J112:J113" si="20">$D112*I112</f>
        <v>0</v>
      </c>
      <c r="K112" s="59">
        <f t="shared" si="14"/>
        <v>0</v>
      </c>
      <c r="L112" s="59">
        <f t="shared" ref="L112:L113" si="21">$D112*K112</f>
        <v>0</v>
      </c>
      <c r="M112" s="57" t="s">
        <v>71</v>
      </c>
    </row>
    <row r="113" spans="1:18" s="60" customFormat="1">
      <c r="A113" s="56" t="s">
        <v>108</v>
      </c>
      <c r="B113" s="56" t="s">
        <v>140</v>
      </c>
      <c r="C113" s="57" t="s">
        <v>50</v>
      </c>
      <c r="D113" s="58">
        <v>1</v>
      </c>
      <c r="E113" s="59"/>
      <c r="F113" s="59">
        <f t="shared" si="18"/>
        <v>0</v>
      </c>
      <c r="G113" s="59"/>
      <c r="H113" s="59">
        <f t="shared" si="19"/>
        <v>0</v>
      </c>
      <c r="I113" s="59"/>
      <c r="J113" s="59">
        <f t="shared" si="20"/>
        <v>0</v>
      </c>
      <c r="K113" s="59">
        <f t="shared" si="14"/>
        <v>0</v>
      </c>
      <c r="L113" s="59">
        <f t="shared" si="21"/>
        <v>0</v>
      </c>
      <c r="M113" s="57"/>
    </row>
    <row r="114" spans="1:18" s="60" customFormat="1">
      <c r="A114" s="56" t="s">
        <v>48</v>
      </c>
      <c r="B114" s="56" t="s">
        <v>140</v>
      </c>
      <c r="C114" s="57" t="s">
        <v>50</v>
      </c>
      <c r="D114" s="58">
        <v>1</v>
      </c>
      <c r="E114" s="59"/>
      <c r="F114" s="59">
        <f>$D114*E114</f>
        <v>0</v>
      </c>
      <c r="G114" s="59"/>
      <c r="H114" s="59">
        <f>$D114*G114</f>
        <v>0</v>
      </c>
      <c r="I114" s="59"/>
      <c r="J114" s="59">
        <f>$D114*I114</f>
        <v>0</v>
      </c>
      <c r="K114" s="59">
        <f>SUM(E114,G114,I114)</f>
        <v>0</v>
      </c>
      <c r="L114" s="59">
        <f>$D114*K114</f>
        <v>0</v>
      </c>
      <c r="M114" s="57"/>
      <c r="R114" s="61"/>
    </row>
    <row r="115" spans="1:18" s="60" customFormat="1">
      <c r="A115" s="56" t="s">
        <v>52</v>
      </c>
      <c r="B115" s="56" t="s">
        <v>140</v>
      </c>
      <c r="C115" s="57" t="s">
        <v>53</v>
      </c>
      <c r="D115" s="58">
        <v>7</v>
      </c>
      <c r="E115" s="59"/>
      <c r="F115" s="59">
        <f t="shared" ref="F115:F151" si="22">$D115*E115</f>
        <v>0</v>
      </c>
      <c r="G115" s="59"/>
      <c r="H115" s="59">
        <f t="shared" ref="H115:H151" si="23">$D115*G115</f>
        <v>0</v>
      </c>
      <c r="I115" s="59"/>
      <c r="J115" s="59">
        <f t="shared" ref="J115:J151" si="24">$D115*I115</f>
        <v>0</v>
      </c>
      <c r="K115" s="59">
        <f t="shared" si="14"/>
        <v>0</v>
      </c>
      <c r="L115" s="59">
        <f t="shared" ref="L115:L151" si="25">$D115*K115</f>
        <v>0</v>
      </c>
      <c r="M115" s="57"/>
    </row>
    <row r="116" spans="1:18" s="60" customFormat="1">
      <c r="A116" s="56" t="s">
        <v>54</v>
      </c>
      <c r="B116" s="56"/>
      <c r="C116" s="57" t="s">
        <v>55</v>
      </c>
      <c r="D116" s="58">
        <f>(2.8+0.72)*D112</f>
        <v>219.43679999999998</v>
      </c>
      <c r="E116" s="59"/>
      <c r="F116" s="59">
        <f t="shared" si="22"/>
        <v>0</v>
      </c>
      <c r="G116" s="59"/>
      <c r="H116" s="59">
        <f t="shared" si="23"/>
        <v>0</v>
      </c>
      <c r="I116" s="59"/>
      <c r="J116" s="59">
        <f t="shared" si="24"/>
        <v>0</v>
      </c>
      <c r="K116" s="59">
        <f t="shared" si="14"/>
        <v>0</v>
      </c>
      <c r="L116" s="59">
        <f t="shared" si="25"/>
        <v>0</v>
      </c>
      <c r="M116" s="57"/>
    </row>
    <row r="117" spans="1:18" s="60" customFormat="1">
      <c r="A117" s="56" t="s">
        <v>56</v>
      </c>
      <c r="B117" s="56"/>
      <c r="C117" s="57" t="s">
        <v>55</v>
      </c>
      <c r="D117" s="58">
        <f>D116-D118</f>
        <v>44.884799999999984</v>
      </c>
      <c r="E117" s="59"/>
      <c r="F117" s="59">
        <f t="shared" si="22"/>
        <v>0</v>
      </c>
      <c r="G117" s="59"/>
      <c r="H117" s="59">
        <f t="shared" si="23"/>
        <v>0</v>
      </c>
      <c r="I117" s="59"/>
      <c r="J117" s="59">
        <f t="shared" si="24"/>
        <v>0</v>
      </c>
      <c r="K117" s="59">
        <f t="shared" si="14"/>
        <v>0</v>
      </c>
      <c r="L117" s="59">
        <f t="shared" si="25"/>
        <v>0</v>
      </c>
      <c r="M117" s="57"/>
    </row>
    <row r="118" spans="1:18" s="60" customFormat="1">
      <c r="A118" s="56" t="s">
        <v>57</v>
      </c>
      <c r="B118" s="56"/>
      <c r="C118" s="57" t="s">
        <v>55</v>
      </c>
      <c r="D118" s="58">
        <f>2.8*D112</f>
        <v>174.55199999999999</v>
      </c>
      <c r="E118" s="59"/>
      <c r="F118" s="59">
        <f t="shared" si="22"/>
        <v>0</v>
      </c>
      <c r="G118" s="59"/>
      <c r="H118" s="59">
        <f t="shared" si="23"/>
        <v>0</v>
      </c>
      <c r="I118" s="59"/>
      <c r="J118" s="59">
        <f t="shared" si="24"/>
        <v>0</v>
      </c>
      <c r="K118" s="59">
        <f t="shared" si="14"/>
        <v>0</v>
      </c>
      <c r="L118" s="59">
        <f t="shared" si="25"/>
        <v>0</v>
      </c>
      <c r="M118" s="57"/>
    </row>
    <row r="119" spans="1:18" s="60" customFormat="1">
      <c r="A119" s="56" t="s">
        <v>110</v>
      </c>
      <c r="B119" s="56"/>
      <c r="C119" s="57" t="s">
        <v>55</v>
      </c>
      <c r="D119" s="58">
        <f>((0.72-0.04)*1.03)*D112</f>
        <v>43.662935999999995</v>
      </c>
      <c r="E119" s="59"/>
      <c r="F119" s="59">
        <f t="shared" si="22"/>
        <v>0</v>
      </c>
      <c r="G119" s="59"/>
      <c r="H119" s="59">
        <f t="shared" si="23"/>
        <v>0</v>
      </c>
      <c r="I119" s="59"/>
      <c r="J119" s="59">
        <f t="shared" si="24"/>
        <v>0</v>
      </c>
      <c r="K119" s="59">
        <f t="shared" si="14"/>
        <v>0</v>
      </c>
      <c r="L119" s="59">
        <f t="shared" si="25"/>
        <v>0</v>
      </c>
      <c r="M119" s="57" t="s">
        <v>141</v>
      </c>
    </row>
    <row r="120" spans="1:18" s="60" customFormat="1">
      <c r="A120" s="56" t="s">
        <v>112</v>
      </c>
      <c r="B120" s="56"/>
      <c r="C120" s="57" t="s">
        <v>55</v>
      </c>
      <c r="D120" s="58">
        <f>(0.72-0.04)*D112</f>
        <v>42.391199999999998</v>
      </c>
      <c r="E120" s="59"/>
      <c r="F120" s="59">
        <f t="shared" si="22"/>
        <v>0</v>
      </c>
      <c r="G120" s="59"/>
      <c r="H120" s="59">
        <f t="shared" si="23"/>
        <v>0</v>
      </c>
      <c r="I120" s="59"/>
      <c r="J120" s="59">
        <f t="shared" si="24"/>
        <v>0</v>
      </c>
      <c r="K120" s="59">
        <f t="shared" si="14"/>
        <v>0</v>
      </c>
      <c r="L120" s="59">
        <f t="shared" si="25"/>
        <v>0</v>
      </c>
      <c r="M120" s="57"/>
    </row>
    <row r="121" spans="1:18" s="66" customFormat="1">
      <c r="A121" s="62" t="s">
        <v>142</v>
      </c>
      <c r="B121" s="62" t="s">
        <v>143</v>
      </c>
      <c r="C121" s="63" t="s">
        <v>107</v>
      </c>
      <c r="D121" s="64">
        <v>23.51</v>
      </c>
      <c r="E121" s="65"/>
      <c r="F121" s="65">
        <f t="shared" si="22"/>
        <v>0</v>
      </c>
      <c r="G121" s="65"/>
      <c r="H121" s="65">
        <f t="shared" si="23"/>
        <v>0</v>
      </c>
      <c r="I121" s="65"/>
      <c r="J121" s="65">
        <f t="shared" si="24"/>
        <v>0</v>
      </c>
      <c r="K121" s="65">
        <f t="shared" si="14"/>
        <v>0</v>
      </c>
      <c r="L121" s="65">
        <f t="shared" si="25"/>
        <v>0</v>
      </c>
      <c r="M121" s="63" t="s">
        <v>144</v>
      </c>
    </row>
    <row r="122" spans="1:18" s="66" customFormat="1">
      <c r="A122" s="62" t="s">
        <v>0</v>
      </c>
      <c r="B122" s="62" t="s">
        <v>143</v>
      </c>
      <c r="C122" s="63" t="s">
        <v>50</v>
      </c>
      <c r="D122" s="64">
        <v>1</v>
      </c>
      <c r="E122" s="65"/>
      <c r="F122" s="65">
        <f t="shared" si="22"/>
        <v>0</v>
      </c>
      <c r="G122" s="65"/>
      <c r="H122" s="65">
        <f t="shared" si="23"/>
        <v>0</v>
      </c>
      <c r="I122" s="65"/>
      <c r="J122" s="65">
        <f t="shared" si="24"/>
        <v>0</v>
      </c>
      <c r="K122" s="65">
        <f t="shared" si="14"/>
        <v>0</v>
      </c>
      <c r="L122" s="65">
        <f t="shared" si="25"/>
        <v>0</v>
      </c>
      <c r="M122" s="63"/>
    </row>
    <row r="123" spans="1:18" s="66" customFormat="1">
      <c r="A123" s="62" t="s">
        <v>3</v>
      </c>
      <c r="B123" s="62" t="s">
        <v>143</v>
      </c>
      <c r="C123" s="63" t="s">
        <v>53</v>
      </c>
      <c r="D123" s="64">
        <v>5</v>
      </c>
      <c r="E123" s="65"/>
      <c r="F123" s="65">
        <f t="shared" si="22"/>
        <v>0</v>
      </c>
      <c r="G123" s="65"/>
      <c r="H123" s="65">
        <f t="shared" si="23"/>
        <v>0</v>
      </c>
      <c r="I123" s="65"/>
      <c r="J123" s="65">
        <f t="shared" si="24"/>
        <v>0</v>
      </c>
      <c r="K123" s="65">
        <f t="shared" si="14"/>
        <v>0</v>
      </c>
      <c r="L123" s="65">
        <f t="shared" si="25"/>
        <v>0</v>
      </c>
      <c r="M123" s="63"/>
    </row>
    <row r="124" spans="1:18" s="66" customFormat="1">
      <c r="A124" s="62" t="s">
        <v>117</v>
      </c>
      <c r="B124" s="62" t="s">
        <v>143</v>
      </c>
      <c r="C124" s="63" t="s">
        <v>53</v>
      </c>
      <c r="D124" s="64">
        <v>5</v>
      </c>
      <c r="E124" s="65"/>
      <c r="F124" s="65">
        <f t="shared" si="22"/>
        <v>0</v>
      </c>
      <c r="G124" s="65"/>
      <c r="H124" s="65">
        <f t="shared" si="23"/>
        <v>0</v>
      </c>
      <c r="I124" s="65"/>
      <c r="J124" s="65">
        <f t="shared" si="24"/>
        <v>0</v>
      </c>
      <c r="K124" s="65">
        <f t="shared" si="14"/>
        <v>0</v>
      </c>
      <c r="L124" s="65">
        <f t="shared" si="25"/>
        <v>0</v>
      </c>
      <c r="M124" s="63"/>
    </row>
    <row r="125" spans="1:18" s="66" customFormat="1">
      <c r="A125" s="62" t="s">
        <v>2</v>
      </c>
      <c r="B125" s="62" t="s">
        <v>143</v>
      </c>
      <c r="C125" s="63" t="s">
        <v>50</v>
      </c>
      <c r="D125" s="64">
        <v>2</v>
      </c>
      <c r="E125" s="65"/>
      <c r="F125" s="65">
        <f t="shared" si="22"/>
        <v>0</v>
      </c>
      <c r="G125" s="65"/>
      <c r="H125" s="65">
        <f t="shared" si="23"/>
        <v>0</v>
      </c>
      <c r="I125" s="65"/>
      <c r="J125" s="65">
        <f t="shared" si="24"/>
        <v>0</v>
      </c>
      <c r="K125" s="65">
        <f t="shared" si="14"/>
        <v>0</v>
      </c>
      <c r="L125" s="65">
        <f t="shared" si="25"/>
        <v>0</v>
      </c>
      <c r="M125" s="63"/>
    </row>
    <row r="126" spans="1:18" s="66" customFormat="1">
      <c r="A126" s="62" t="s">
        <v>4</v>
      </c>
      <c r="B126" s="62" t="s">
        <v>143</v>
      </c>
      <c r="C126" s="63" t="s">
        <v>50</v>
      </c>
      <c r="D126" s="64">
        <v>1</v>
      </c>
      <c r="E126" s="65"/>
      <c r="F126" s="65">
        <f t="shared" si="22"/>
        <v>0</v>
      </c>
      <c r="G126" s="65"/>
      <c r="H126" s="65">
        <f t="shared" si="23"/>
        <v>0</v>
      </c>
      <c r="I126" s="65"/>
      <c r="J126" s="65">
        <f t="shared" si="24"/>
        <v>0</v>
      </c>
      <c r="K126" s="65">
        <f t="shared" si="14"/>
        <v>0</v>
      </c>
      <c r="L126" s="65">
        <f t="shared" si="25"/>
        <v>0</v>
      </c>
      <c r="M126" s="63"/>
    </row>
    <row r="127" spans="1:18" s="66" customFormat="1">
      <c r="A127" s="62" t="s">
        <v>145</v>
      </c>
      <c r="B127" s="62" t="s">
        <v>143</v>
      </c>
      <c r="C127" s="63" t="s">
        <v>50</v>
      </c>
      <c r="D127" s="64">
        <v>1</v>
      </c>
      <c r="E127" s="65"/>
      <c r="F127" s="65">
        <f t="shared" si="22"/>
        <v>0</v>
      </c>
      <c r="G127" s="65"/>
      <c r="H127" s="65">
        <f t="shared" si="23"/>
        <v>0</v>
      </c>
      <c r="I127" s="65"/>
      <c r="J127" s="65">
        <f t="shared" si="24"/>
        <v>0</v>
      </c>
      <c r="K127" s="65">
        <f t="shared" si="14"/>
        <v>0</v>
      </c>
      <c r="L127" s="65">
        <f t="shared" si="25"/>
        <v>0</v>
      </c>
      <c r="M127" s="63"/>
    </row>
    <row r="128" spans="1:18" s="60" customFormat="1">
      <c r="A128" s="56" t="s">
        <v>142</v>
      </c>
      <c r="B128" s="56" t="s">
        <v>130</v>
      </c>
      <c r="C128" s="57" t="s">
        <v>107</v>
      </c>
      <c r="D128" s="58">
        <v>10.53</v>
      </c>
      <c r="E128" s="59"/>
      <c r="F128" s="59">
        <f t="shared" si="22"/>
        <v>0</v>
      </c>
      <c r="G128" s="59"/>
      <c r="H128" s="59">
        <f t="shared" si="23"/>
        <v>0</v>
      </c>
      <c r="I128" s="59"/>
      <c r="J128" s="59">
        <f t="shared" si="24"/>
        <v>0</v>
      </c>
      <c r="K128" s="59">
        <f t="shared" si="14"/>
        <v>0</v>
      </c>
      <c r="L128" s="59">
        <f t="shared" si="25"/>
        <v>0</v>
      </c>
      <c r="M128" s="57" t="s">
        <v>132</v>
      </c>
    </row>
    <row r="129" spans="1:18" s="60" customFormat="1">
      <c r="A129" s="56" t="s">
        <v>3</v>
      </c>
      <c r="B129" s="56" t="s">
        <v>130</v>
      </c>
      <c r="C129" s="57" t="s">
        <v>146</v>
      </c>
      <c r="D129" s="58">
        <v>1</v>
      </c>
      <c r="E129" s="59"/>
      <c r="F129" s="59">
        <f t="shared" si="22"/>
        <v>0</v>
      </c>
      <c r="G129" s="59"/>
      <c r="H129" s="59">
        <f t="shared" si="23"/>
        <v>0</v>
      </c>
      <c r="I129" s="59"/>
      <c r="J129" s="59">
        <f t="shared" si="24"/>
        <v>0</v>
      </c>
      <c r="K129" s="59">
        <f t="shared" si="14"/>
        <v>0</v>
      </c>
      <c r="L129" s="59">
        <f t="shared" si="25"/>
        <v>0</v>
      </c>
      <c r="M129" s="57"/>
    </row>
    <row r="130" spans="1:18" s="60" customFormat="1">
      <c r="A130" s="56" t="s">
        <v>117</v>
      </c>
      <c r="B130" s="56" t="s">
        <v>130</v>
      </c>
      <c r="C130" s="57" t="s">
        <v>53</v>
      </c>
      <c r="D130" s="58">
        <v>1</v>
      </c>
      <c r="E130" s="59"/>
      <c r="F130" s="59">
        <f t="shared" si="22"/>
        <v>0</v>
      </c>
      <c r="G130" s="59"/>
      <c r="H130" s="59">
        <f t="shared" si="23"/>
        <v>0</v>
      </c>
      <c r="I130" s="59"/>
      <c r="J130" s="59">
        <f t="shared" si="24"/>
        <v>0</v>
      </c>
      <c r="K130" s="59">
        <f t="shared" si="14"/>
        <v>0</v>
      </c>
      <c r="L130" s="59">
        <f t="shared" si="25"/>
        <v>0</v>
      </c>
      <c r="M130" s="57"/>
    </row>
    <row r="131" spans="1:18" s="60" customFormat="1">
      <c r="A131" s="56" t="s">
        <v>2</v>
      </c>
      <c r="B131" s="56" t="s">
        <v>130</v>
      </c>
      <c r="C131" s="57" t="s">
        <v>50</v>
      </c>
      <c r="D131" s="58">
        <v>1</v>
      </c>
      <c r="E131" s="59"/>
      <c r="F131" s="59">
        <f t="shared" si="22"/>
        <v>0</v>
      </c>
      <c r="G131" s="59"/>
      <c r="H131" s="59">
        <f t="shared" si="23"/>
        <v>0</v>
      </c>
      <c r="I131" s="59"/>
      <c r="J131" s="59">
        <f t="shared" si="24"/>
        <v>0</v>
      </c>
      <c r="K131" s="59">
        <f t="shared" si="14"/>
        <v>0</v>
      </c>
      <c r="L131" s="59">
        <f t="shared" si="25"/>
        <v>0</v>
      </c>
      <c r="M131" s="57"/>
    </row>
    <row r="132" spans="1:18" s="66" customFormat="1">
      <c r="A132" s="62" t="s">
        <v>113</v>
      </c>
      <c r="B132" s="62" t="s">
        <v>10</v>
      </c>
      <c r="C132" s="63" t="s">
        <v>107</v>
      </c>
      <c r="D132" s="64">
        <v>59.7</v>
      </c>
      <c r="E132" s="65"/>
      <c r="F132" s="65">
        <f t="shared" si="22"/>
        <v>0</v>
      </c>
      <c r="G132" s="65"/>
      <c r="H132" s="65">
        <f t="shared" si="23"/>
        <v>0</v>
      </c>
      <c r="I132" s="65"/>
      <c r="J132" s="65">
        <f t="shared" si="24"/>
        <v>0</v>
      </c>
      <c r="K132" s="65">
        <f t="shared" si="14"/>
        <v>0</v>
      </c>
      <c r="L132" s="65">
        <f t="shared" si="25"/>
        <v>0</v>
      </c>
      <c r="M132" s="63" t="s">
        <v>71</v>
      </c>
      <c r="R132" s="67"/>
    </row>
    <row r="133" spans="1:18" s="66" customFormat="1">
      <c r="A133" s="62" t="s">
        <v>108</v>
      </c>
      <c r="B133" s="62" t="s">
        <v>114</v>
      </c>
      <c r="C133" s="63" t="s">
        <v>50</v>
      </c>
      <c r="D133" s="64">
        <v>4</v>
      </c>
      <c r="E133" s="65"/>
      <c r="F133" s="65">
        <f t="shared" si="22"/>
        <v>0</v>
      </c>
      <c r="G133" s="65"/>
      <c r="H133" s="65">
        <f t="shared" si="23"/>
        <v>0</v>
      </c>
      <c r="I133" s="65"/>
      <c r="J133" s="65">
        <f t="shared" si="24"/>
        <v>0</v>
      </c>
      <c r="K133" s="65">
        <f t="shared" si="14"/>
        <v>0</v>
      </c>
      <c r="L133" s="65">
        <f t="shared" si="25"/>
        <v>0</v>
      </c>
      <c r="M133" s="63"/>
      <c r="R133" s="67"/>
    </row>
    <row r="134" spans="1:18" s="66" customFormat="1">
      <c r="A134" s="62" t="s">
        <v>51</v>
      </c>
      <c r="B134" s="62" t="s">
        <v>114</v>
      </c>
      <c r="C134" s="63" t="s">
        <v>50</v>
      </c>
      <c r="D134" s="64">
        <v>3</v>
      </c>
      <c r="E134" s="65"/>
      <c r="F134" s="65">
        <f t="shared" si="22"/>
        <v>0</v>
      </c>
      <c r="G134" s="65"/>
      <c r="H134" s="65">
        <f t="shared" si="23"/>
        <v>0</v>
      </c>
      <c r="I134" s="65"/>
      <c r="J134" s="65">
        <f t="shared" si="24"/>
        <v>0</v>
      </c>
      <c r="K134" s="65">
        <f>SUM(E134,G134,I134)</f>
        <v>0</v>
      </c>
      <c r="L134" s="65">
        <f t="shared" si="25"/>
        <v>0</v>
      </c>
      <c r="M134" s="63"/>
      <c r="R134" s="67"/>
    </row>
    <row r="135" spans="1:18" s="66" customFormat="1">
      <c r="A135" s="62" t="s">
        <v>52</v>
      </c>
      <c r="B135" s="62" t="s">
        <v>114</v>
      </c>
      <c r="C135" s="63" t="s">
        <v>53</v>
      </c>
      <c r="D135" s="64">
        <v>5</v>
      </c>
      <c r="E135" s="65"/>
      <c r="F135" s="65">
        <f t="shared" si="22"/>
        <v>0</v>
      </c>
      <c r="G135" s="65"/>
      <c r="H135" s="65">
        <f t="shared" si="23"/>
        <v>0</v>
      </c>
      <c r="I135" s="65"/>
      <c r="J135" s="65">
        <f t="shared" si="24"/>
        <v>0</v>
      </c>
      <c r="K135" s="65">
        <f t="shared" si="14"/>
        <v>0</v>
      </c>
      <c r="L135" s="65">
        <f t="shared" si="25"/>
        <v>0</v>
      </c>
      <c r="M135" s="63"/>
      <c r="R135" s="67"/>
    </row>
    <row r="136" spans="1:18" s="66" customFormat="1">
      <c r="A136" s="62" t="s">
        <v>54</v>
      </c>
      <c r="B136" s="62"/>
      <c r="C136" s="63" t="s">
        <v>55</v>
      </c>
      <c r="D136" s="64">
        <f>(1.9+0.18)*D132</f>
        <v>124.17600000000002</v>
      </c>
      <c r="E136" s="65"/>
      <c r="F136" s="65">
        <f t="shared" si="22"/>
        <v>0</v>
      </c>
      <c r="G136" s="65"/>
      <c r="H136" s="65">
        <f t="shared" si="23"/>
        <v>0</v>
      </c>
      <c r="I136" s="65"/>
      <c r="J136" s="65">
        <f t="shared" si="24"/>
        <v>0</v>
      </c>
      <c r="K136" s="65">
        <f t="shared" si="14"/>
        <v>0</v>
      </c>
      <c r="L136" s="65">
        <f t="shared" si="25"/>
        <v>0</v>
      </c>
      <c r="M136" s="63"/>
      <c r="R136" s="67"/>
    </row>
    <row r="137" spans="1:18" s="66" customFormat="1">
      <c r="A137" s="62" t="s">
        <v>56</v>
      </c>
      <c r="B137" s="62"/>
      <c r="C137" s="63" t="s">
        <v>55</v>
      </c>
      <c r="D137" s="64">
        <f>D136-D138</f>
        <v>10.746000000000009</v>
      </c>
      <c r="E137" s="65"/>
      <c r="F137" s="65">
        <f t="shared" si="22"/>
        <v>0</v>
      </c>
      <c r="G137" s="65"/>
      <c r="H137" s="65">
        <f t="shared" si="23"/>
        <v>0</v>
      </c>
      <c r="I137" s="65"/>
      <c r="J137" s="65">
        <f t="shared" si="24"/>
        <v>0</v>
      </c>
      <c r="K137" s="65">
        <f t="shared" si="14"/>
        <v>0</v>
      </c>
      <c r="L137" s="65">
        <f t="shared" si="25"/>
        <v>0</v>
      </c>
      <c r="M137" s="63"/>
      <c r="R137" s="67"/>
    </row>
    <row r="138" spans="1:18" s="66" customFormat="1">
      <c r="A138" s="62" t="s">
        <v>57</v>
      </c>
      <c r="B138" s="62"/>
      <c r="C138" s="63" t="s">
        <v>55</v>
      </c>
      <c r="D138" s="64">
        <f>1.9*D132</f>
        <v>113.43</v>
      </c>
      <c r="E138" s="65"/>
      <c r="F138" s="65">
        <f t="shared" si="22"/>
        <v>0</v>
      </c>
      <c r="G138" s="65"/>
      <c r="H138" s="65">
        <f t="shared" si="23"/>
        <v>0</v>
      </c>
      <c r="I138" s="65"/>
      <c r="J138" s="65">
        <f t="shared" si="24"/>
        <v>0</v>
      </c>
      <c r="K138" s="65">
        <f t="shared" si="14"/>
        <v>0</v>
      </c>
      <c r="L138" s="65">
        <f t="shared" si="25"/>
        <v>0</v>
      </c>
      <c r="M138" s="63"/>
      <c r="R138" s="67"/>
    </row>
    <row r="139" spans="1:18" s="66" customFormat="1">
      <c r="A139" s="62" t="s">
        <v>110</v>
      </c>
      <c r="B139" s="62"/>
      <c r="C139" s="63" t="s">
        <v>55</v>
      </c>
      <c r="D139" s="64">
        <f>((0.18-0.02)*1.03)*D132</f>
        <v>9.8385600000000011</v>
      </c>
      <c r="E139" s="65"/>
      <c r="F139" s="65">
        <f t="shared" si="22"/>
        <v>0</v>
      </c>
      <c r="G139" s="65"/>
      <c r="H139" s="65">
        <f t="shared" si="23"/>
        <v>0</v>
      </c>
      <c r="I139" s="65"/>
      <c r="J139" s="65">
        <f t="shared" si="24"/>
        <v>0</v>
      </c>
      <c r="K139" s="65">
        <f t="shared" si="14"/>
        <v>0</v>
      </c>
      <c r="L139" s="65">
        <f t="shared" si="25"/>
        <v>0</v>
      </c>
      <c r="M139" s="63" t="s">
        <v>111</v>
      </c>
      <c r="R139" s="67"/>
    </row>
    <row r="140" spans="1:18" s="66" customFormat="1">
      <c r="A140" s="62" t="s">
        <v>112</v>
      </c>
      <c r="B140" s="62"/>
      <c r="C140" s="63" t="s">
        <v>55</v>
      </c>
      <c r="D140" s="64">
        <f>(0.18-0.02)*D132</f>
        <v>9.5520000000000014</v>
      </c>
      <c r="E140" s="65"/>
      <c r="F140" s="65">
        <f t="shared" si="22"/>
        <v>0</v>
      </c>
      <c r="G140" s="65"/>
      <c r="H140" s="65">
        <f t="shared" si="23"/>
        <v>0</v>
      </c>
      <c r="I140" s="65"/>
      <c r="J140" s="65">
        <f t="shared" si="24"/>
        <v>0</v>
      </c>
      <c r="K140" s="65">
        <f t="shared" si="14"/>
        <v>0</v>
      </c>
      <c r="L140" s="65">
        <f t="shared" si="25"/>
        <v>0</v>
      </c>
      <c r="M140" s="63"/>
      <c r="R140" s="67"/>
    </row>
    <row r="141" spans="1:18" s="94" customFormat="1">
      <c r="A141" s="90" t="s">
        <v>115</v>
      </c>
      <c r="B141" s="90" t="s">
        <v>114</v>
      </c>
      <c r="C141" s="91" t="s">
        <v>107</v>
      </c>
      <c r="D141" s="92">
        <f>6*3</f>
        <v>18</v>
      </c>
      <c r="E141" s="59"/>
      <c r="F141" s="93">
        <f t="shared" si="22"/>
        <v>0</v>
      </c>
      <c r="G141" s="59"/>
      <c r="H141" s="93">
        <f t="shared" si="23"/>
        <v>0</v>
      </c>
      <c r="I141" s="59"/>
      <c r="J141" s="93">
        <f t="shared" si="24"/>
        <v>0</v>
      </c>
      <c r="K141" s="93">
        <f t="shared" si="14"/>
        <v>0</v>
      </c>
      <c r="L141" s="93">
        <f t="shared" si="25"/>
        <v>0</v>
      </c>
      <c r="M141" s="91" t="s">
        <v>147</v>
      </c>
    </row>
    <row r="142" spans="1:18" s="94" customFormat="1">
      <c r="A142" s="90" t="s">
        <v>3</v>
      </c>
      <c r="B142" s="90" t="s">
        <v>114</v>
      </c>
      <c r="C142" s="91" t="s">
        <v>53</v>
      </c>
      <c r="D142" s="92">
        <v>3</v>
      </c>
      <c r="E142" s="59"/>
      <c r="F142" s="93">
        <f t="shared" si="22"/>
        <v>0</v>
      </c>
      <c r="G142" s="59"/>
      <c r="H142" s="93">
        <f t="shared" si="23"/>
        <v>0</v>
      </c>
      <c r="I142" s="59"/>
      <c r="J142" s="93">
        <f t="shared" si="24"/>
        <v>0</v>
      </c>
      <c r="K142" s="93">
        <f t="shared" ref="K142:K154" si="26">SUM(E142,G142,I142)</f>
        <v>0</v>
      </c>
      <c r="L142" s="93">
        <f t="shared" si="25"/>
        <v>0</v>
      </c>
      <c r="M142" s="91"/>
    </row>
    <row r="143" spans="1:18" s="94" customFormat="1">
      <c r="A143" s="90" t="s">
        <v>117</v>
      </c>
      <c r="B143" s="90" t="s">
        <v>114</v>
      </c>
      <c r="C143" s="91" t="s">
        <v>53</v>
      </c>
      <c r="D143" s="92">
        <v>3</v>
      </c>
      <c r="E143" s="59"/>
      <c r="F143" s="93">
        <f t="shared" si="22"/>
        <v>0</v>
      </c>
      <c r="G143" s="59"/>
      <c r="H143" s="93">
        <f t="shared" si="23"/>
        <v>0</v>
      </c>
      <c r="I143" s="59"/>
      <c r="J143" s="93">
        <f t="shared" si="24"/>
        <v>0</v>
      </c>
      <c r="K143" s="93">
        <f t="shared" si="26"/>
        <v>0</v>
      </c>
      <c r="L143" s="93">
        <f t="shared" si="25"/>
        <v>0</v>
      </c>
      <c r="M143" s="91"/>
    </row>
    <row r="144" spans="1:18" s="66" customFormat="1">
      <c r="A144" s="62" t="s">
        <v>11</v>
      </c>
      <c r="B144" s="62" t="s">
        <v>148</v>
      </c>
      <c r="C144" s="63" t="s">
        <v>5</v>
      </c>
      <c r="D144" s="64">
        <v>2</v>
      </c>
      <c r="E144" s="65"/>
      <c r="F144" s="65">
        <f t="shared" si="22"/>
        <v>0</v>
      </c>
      <c r="G144" s="65"/>
      <c r="H144" s="65">
        <f t="shared" si="23"/>
        <v>0</v>
      </c>
      <c r="I144" s="65"/>
      <c r="J144" s="65">
        <f t="shared" si="24"/>
        <v>0</v>
      </c>
      <c r="K144" s="65">
        <f t="shared" si="26"/>
        <v>0</v>
      </c>
      <c r="L144" s="65">
        <f t="shared" si="25"/>
        <v>0</v>
      </c>
      <c r="M144" s="63"/>
    </row>
    <row r="145" spans="1:18" s="66" customFormat="1">
      <c r="A145" s="62" t="s">
        <v>12</v>
      </c>
      <c r="B145" s="62" t="s">
        <v>149</v>
      </c>
      <c r="C145" s="63" t="s">
        <v>5</v>
      </c>
      <c r="D145" s="64">
        <v>1</v>
      </c>
      <c r="E145" s="65"/>
      <c r="F145" s="65">
        <f t="shared" si="22"/>
        <v>0</v>
      </c>
      <c r="G145" s="65"/>
      <c r="H145" s="65">
        <f t="shared" si="23"/>
        <v>0</v>
      </c>
      <c r="I145" s="65"/>
      <c r="J145" s="65">
        <f t="shared" si="24"/>
        <v>0</v>
      </c>
      <c r="K145" s="65">
        <f t="shared" si="26"/>
        <v>0</v>
      </c>
      <c r="L145" s="65">
        <f t="shared" si="25"/>
        <v>0</v>
      </c>
      <c r="M145" s="63"/>
    </row>
    <row r="146" spans="1:18" s="66" customFormat="1">
      <c r="A146" s="62" t="s">
        <v>13</v>
      </c>
      <c r="B146" s="62" t="s">
        <v>143</v>
      </c>
      <c r="C146" s="63" t="s">
        <v>5</v>
      </c>
      <c r="D146" s="64">
        <v>2</v>
      </c>
      <c r="E146" s="65"/>
      <c r="F146" s="65">
        <f t="shared" si="22"/>
        <v>0</v>
      </c>
      <c r="G146" s="65"/>
      <c r="H146" s="65">
        <f t="shared" si="23"/>
        <v>0</v>
      </c>
      <c r="I146" s="65"/>
      <c r="J146" s="65">
        <f t="shared" si="24"/>
        <v>0</v>
      </c>
      <c r="K146" s="65">
        <f t="shared" si="26"/>
        <v>0</v>
      </c>
      <c r="L146" s="65">
        <f t="shared" si="25"/>
        <v>0</v>
      </c>
      <c r="M146" s="63"/>
    </row>
    <row r="147" spans="1:18" s="66" customFormat="1">
      <c r="A147" s="62" t="s">
        <v>1</v>
      </c>
      <c r="B147" s="62" t="s">
        <v>143</v>
      </c>
      <c r="C147" s="63" t="s">
        <v>5</v>
      </c>
      <c r="D147" s="64">
        <v>2</v>
      </c>
      <c r="E147" s="65"/>
      <c r="F147" s="65">
        <f t="shared" si="22"/>
        <v>0</v>
      </c>
      <c r="G147" s="65"/>
      <c r="H147" s="65">
        <f t="shared" si="23"/>
        <v>0</v>
      </c>
      <c r="I147" s="65"/>
      <c r="J147" s="65">
        <f t="shared" si="24"/>
        <v>0</v>
      </c>
      <c r="K147" s="65">
        <f t="shared" si="26"/>
        <v>0</v>
      </c>
      <c r="L147" s="65">
        <f t="shared" si="25"/>
        <v>0</v>
      </c>
      <c r="M147" s="63"/>
    </row>
    <row r="148" spans="1:18" s="60" customFormat="1">
      <c r="A148" s="56" t="s">
        <v>11</v>
      </c>
      <c r="B148" s="56" t="s">
        <v>150</v>
      </c>
      <c r="C148" s="57" t="s">
        <v>5</v>
      </c>
      <c r="D148" s="58">
        <v>1</v>
      </c>
      <c r="E148" s="59"/>
      <c r="F148" s="59">
        <f t="shared" si="22"/>
        <v>0</v>
      </c>
      <c r="G148" s="59"/>
      <c r="H148" s="59">
        <f t="shared" si="23"/>
        <v>0</v>
      </c>
      <c r="I148" s="59"/>
      <c r="J148" s="59">
        <f t="shared" si="24"/>
        <v>0</v>
      </c>
      <c r="K148" s="59">
        <f t="shared" si="26"/>
        <v>0</v>
      </c>
      <c r="L148" s="59">
        <f t="shared" si="25"/>
        <v>0</v>
      </c>
      <c r="M148" s="57"/>
    </row>
    <row r="149" spans="1:18" s="60" customFormat="1">
      <c r="A149" s="56" t="s">
        <v>12</v>
      </c>
      <c r="B149" s="56" t="s">
        <v>149</v>
      </c>
      <c r="C149" s="57" t="s">
        <v>5</v>
      </c>
      <c r="D149" s="58">
        <v>1</v>
      </c>
      <c r="E149" s="59"/>
      <c r="F149" s="59">
        <f t="shared" si="22"/>
        <v>0</v>
      </c>
      <c r="G149" s="59"/>
      <c r="H149" s="59">
        <f t="shared" si="23"/>
        <v>0</v>
      </c>
      <c r="I149" s="59"/>
      <c r="J149" s="59">
        <f t="shared" si="24"/>
        <v>0</v>
      </c>
      <c r="K149" s="59">
        <f t="shared" si="26"/>
        <v>0</v>
      </c>
      <c r="L149" s="59">
        <f t="shared" si="25"/>
        <v>0</v>
      </c>
      <c r="M149" s="57"/>
    </row>
    <row r="150" spans="1:18" s="60" customFormat="1">
      <c r="A150" s="56" t="s">
        <v>13</v>
      </c>
      <c r="B150" s="56" t="s">
        <v>130</v>
      </c>
      <c r="C150" s="57" t="s">
        <v>5</v>
      </c>
      <c r="D150" s="58">
        <v>1</v>
      </c>
      <c r="E150" s="59"/>
      <c r="F150" s="59">
        <f t="shared" si="22"/>
        <v>0</v>
      </c>
      <c r="G150" s="59"/>
      <c r="H150" s="59">
        <f t="shared" si="23"/>
        <v>0</v>
      </c>
      <c r="I150" s="59"/>
      <c r="J150" s="59">
        <f t="shared" si="24"/>
        <v>0</v>
      </c>
      <c r="K150" s="59">
        <f t="shared" si="26"/>
        <v>0</v>
      </c>
      <c r="L150" s="59">
        <f t="shared" si="25"/>
        <v>0</v>
      </c>
      <c r="M150" s="57"/>
    </row>
    <row r="151" spans="1:18" s="60" customFormat="1">
      <c r="A151" s="56" t="s">
        <v>1</v>
      </c>
      <c r="B151" s="56" t="s">
        <v>130</v>
      </c>
      <c r="C151" s="57" t="s">
        <v>5</v>
      </c>
      <c r="D151" s="58">
        <v>1</v>
      </c>
      <c r="E151" s="59"/>
      <c r="F151" s="59">
        <f t="shared" si="22"/>
        <v>0</v>
      </c>
      <c r="G151" s="59"/>
      <c r="H151" s="59">
        <f t="shared" si="23"/>
        <v>0</v>
      </c>
      <c r="I151" s="59"/>
      <c r="J151" s="59">
        <f t="shared" si="24"/>
        <v>0</v>
      </c>
      <c r="K151" s="59">
        <f t="shared" si="26"/>
        <v>0</v>
      </c>
      <c r="L151" s="59">
        <f t="shared" si="25"/>
        <v>0</v>
      </c>
      <c r="M151" s="57"/>
    </row>
    <row r="152" spans="1:18" s="66" customFormat="1">
      <c r="A152" s="62" t="s">
        <v>118</v>
      </c>
      <c r="B152" s="62" t="s">
        <v>119</v>
      </c>
      <c r="C152" s="63" t="s">
        <v>107</v>
      </c>
      <c r="D152" s="64">
        <f>SUM(D128,D121,D112,D132,D141)</f>
        <v>174.07999999999998</v>
      </c>
      <c r="E152" s="65"/>
      <c r="F152" s="65">
        <f>$D152*E152</f>
        <v>0</v>
      </c>
      <c r="G152" s="65"/>
      <c r="H152" s="65">
        <f>$D152*G152</f>
        <v>0</v>
      </c>
      <c r="I152" s="65"/>
      <c r="J152" s="65">
        <f>$D152*I152</f>
        <v>0</v>
      </c>
      <c r="K152" s="65">
        <f t="shared" si="26"/>
        <v>0</v>
      </c>
      <c r="L152" s="65">
        <f>$D152*K152</f>
        <v>0</v>
      </c>
      <c r="M152" s="63"/>
      <c r="R152" s="67"/>
    </row>
    <row r="153" spans="1:18" s="66" customFormat="1">
      <c r="A153" s="62" t="s">
        <v>100</v>
      </c>
      <c r="B153" s="62"/>
      <c r="C153" s="63" t="s">
        <v>101</v>
      </c>
      <c r="D153" s="64">
        <v>1</v>
      </c>
      <c r="E153" s="65"/>
      <c r="F153" s="65">
        <f>$D153*E153</f>
        <v>0</v>
      </c>
      <c r="G153" s="65"/>
      <c r="H153" s="65">
        <f t="shared" ref="H153:H154" si="27">$D153*G153</f>
        <v>0</v>
      </c>
      <c r="I153" s="65"/>
      <c r="J153" s="65">
        <f t="shared" ref="J153:J154" si="28">$D153*I153</f>
        <v>0</v>
      </c>
      <c r="K153" s="65">
        <f t="shared" si="26"/>
        <v>0</v>
      </c>
      <c r="L153" s="65">
        <f t="shared" ref="L153:L154" si="29">$D153*K153</f>
        <v>0</v>
      </c>
      <c r="M153" s="63"/>
    </row>
    <row r="154" spans="1:18" s="66" customFormat="1">
      <c r="A154" s="62" t="s">
        <v>102</v>
      </c>
      <c r="B154" s="62"/>
      <c r="C154" s="63" t="s">
        <v>101</v>
      </c>
      <c r="D154" s="64">
        <v>1</v>
      </c>
      <c r="E154" s="65"/>
      <c r="F154" s="65">
        <f>$D154*E154</f>
        <v>0</v>
      </c>
      <c r="G154" s="65"/>
      <c r="H154" s="65">
        <f t="shared" si="27"/>
        <v>0</v>
      </c>
      <c r="I154" s="65"/>
      <c r="J154" s="65">
        <f t="shared" si="28"/>
        <v>0</v>
      </c>
      <c r="K154" s="65">
        <f t="shared" si="26"/>
        <v>0</v>
      </c>
      <c r="L154" s="65">
        <f t="shared" si="29"/>
        <v>0</v>
      </c>
      <c r="M154" s="63"/>
    </row>
    <row r="155" spans="1:18">
      <c r="A155" s="69" t="s">
        <v>103</v>
      </c>
      <c r="B155" s="68"/>
      <c r="C155" s="69"/>
      <c r="D155" s="70"/>
      <c r="E155" s="68"/>
      <c r="F155" s="80">
        <f>SUM(F112:F154)</f>
        <v>0</v>
      </c>
      <c r="G155" s="68"/>
      <c r="H155" s="80">
        <f>SUM(H112:H154)</f>
        <v>0</v>
      </c>
      <c r="I155" s="68"/>
      <c r="J155" s="80">
        <f>SUM(J112:J154)</f>
        <v>0</v>
      </c>
      <c r="K155" s="68"/>
      <c r="L155" s="80">
        <f>SUM(L112:L154)</f>
        <v>0</v>
      </c>
      <c r="M155" s="69"/>
    </row>
    <row r="156" spans="1:18" s="96" customFormat="1">
      <c r="A156" s="82" t="s">
        <v>120</v>
      </c>
      <c r="B156" s="81"/>
      <c r="C156" s="82"/>
      <c r="D156" s="83"/>
      <c r="E156" s="95"/>
      <c r="F156" s="95">
        <f>SUM(F155,F109)</f>
        <v>0</v>
      </c>
      <c r="G156" s="95"/>
      <c r="H156" s="95">
        <f>SUM(H155,H109)</f>
        <v>0</v>
      </c>
      <c r="I156" s="95"/>
      <c r="J156" s="95">
        <f>SUM(J155,J109)</f>
        <v>0</v>
      </c>
      <c r="K156" s="95"/>
      <c r="L156" s="95">
        <f>SUM(L155,L109)</f>
        <v>0</v>
      </c>
      <c r="M156" s="82"/>
      <c r="R156" s="97"/>
    </row>
    <row r="157" spans="1:18" s="102" customFormat="1">
      <c r="A157" s="98" t="s">
        <v>151</v>
      </c>
      <c r="B157" s="99"/>
      <c r="C157" s="98"/>
      <c r="D157" s="100"/>
      <c r="E157" s="99"/>
      <c r="F157" s="101">
        <f>SUM(F156,F74)</f>
        <v>0</v>
      </c>
      <c r="G157" s="101"/>
      <c r="H157" s="101">
        <f>SUM(H156,H74)</f>
        <v>0</v>
      </c>
      <c r="I157" s="101"/>
      <c r="J157" s="101">
        <f>SUM(J156,J74)</f>
        <v>0</v>
      </c>
      <c r="K157" s="101"/>
      <c r="L157" s="101">
        <f>SUM(L156,L74)</f>
        <v>0</v>
      </c>
      <c r="M157" s="98"/>
      <c r="R157" s="103"/>
    </row>
    <row r="160" spans="1:18">
      <c r="L160" s="48"/>
    </row>
  </sheetData>
  <mergeCells count="11">
    <mergeCell ref="M3:M4"/>
    <mergeCell ref="A1:M1"/>
    <mergeCell ref="A2:D2"/>
    <mergeCell ref="A3:A4"/>
    <mergeCell ref="B3:B4"/>
    <mergeCell ref="C3:C4"/>
    <mergeCell ref="D3:D4"/>
    <mergeCell ref="E3:F3"/>
    <mergeCell ref="G3:H3"/>
    <mergeCell ref="I3:J3"/>
    <mergeCell ref="K3:L3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총괄</vt:lpstr>
      <vt:lpstr>설비배관내역서</vt:lpstr>
      <vt:lpstr>설비배관내역서!Print_Area</vt:lpstr>
      <vt:lpstr>총괄!Print_Area</vt:lpstr>
      <vt:lpstr>설비배관내역서!Print_Titles</vt:lpstr>
      <vt:lpstr>총괄!Print_Titles</vt:lpstr>
    </vt:vector>
  </TitlesOfParts>
  <Manager>moon</Manager>
  <Company>(주) 유일워터플랜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강혜진</dc:creator>
  <cp:lastModifiedBy>Windows 사용자</cp:lastModifiedBy>
  <cp:lastPrinted>2018-10-25T23:30:08Z</cp:lastPrinted>
  <dcterms:created xsi:type="dcterms:W3CDTF">2000-02-07T06:11:14Z</dcterms:created>
  <dcterms:modified xsi:type="dcterms:W3CDTF">2018-10-25T23:30:28Z</dcterms:modified>
  <cp:category>설계 및 실행</cp:category>
</cp:coreProperties>
</file>