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6" windowHeight="11760"/>
  </bookViews>
  <sheets>
    <sheet name="흑석아크로리버하임" sheetId="6" r:id="rId1"/>
  </sheets>
  <definedNames>
    <definedName name="_xlnm.Print_Area" localSheetId="0">흑석아크로리버하임!$A$1:$L$115</definedName>
  </definedNames>
  <calcPr calcId="144525"/>
</workbook>
</file>

<file path=xl/calcChain.xml><?xml version="1.0" encoding="utf-8"?>
<calcChain xmlns="http://schemas.openxmlformats.org/spreadsheetml/2006/main">
  <c r="J98" i="6" l="1"/>
  <c r="K98" i="6" s="1"/>
  <c r="I98" i="6"/>
  <c r="G98" i="6"/>
  <c r="J96" i="6"/>
  <c r="K96" i="6" s="1"/>
  <c r="I96" i="6"/>
  <c r="G96" i="6"/>
  <c r="K94" i="6"/>
  <c r="J94" i="6"/>
  <c r="I94" i="6"/>
  <c r="G94" i="6"/>
  <c r="J78" i="6"/>
  <c r="K78" i="6" s="1"/>
  <c r="I78" i="6"/>
  <c r="G78" i="6"/>
  <c r="J89" i="6"/>
  <c r="K89" i="6" s="1"/>
  <c r="I89" i="6"/>
  <c r="G89" i="6"/>
  <c r="E87" i="6"/>
  <c r="G87" i="6" s="1"/>
  <c r="E83" i="6"/>
  <c r="J88" i="6"/>
  <c r="K88" i="6" s="1"/>
  <c r="I88" i="6"/>
  <c r="G88" i="6"/>
  <c r="J87" i="6"/>
  <c r="I87" i="6"/>
  <c r="J85" i="6"/>
  <c r="K85" i="6" s="1"/>
  <c r="I85" i="6"/>
  <c r="G85" i="6"/>
  <c r="J84" i="6"/>
  <c r="K84" i="6" s="1"/>
  <c r="I84" i="6"/>
  <c r="G84" i="6"/>
  <c r="J82" i="6"/>
  <c r="K82" i="6" s="1"/>
  <c r="I82" i="6"/>
  <c r="G82" i="6"/>
  <c r="J80" i="6"/>
  <c r="K80" i="6" s="1"/>
  <c r="I80" i="6"/>
  <c r="G80" i="6"/>
  <c r="E71" i="6"/>
  <c r="E70" i="6"/>
  <c r="E67" i="6"/>
  <c r="E63" i="6"/>
  <c r="K87" i="6" l="1"/>
  <c r="J71" i="6"/>
  <c r="K71" i="6" s="1"/>
  <c r="G71" i="6"/>
  <c r="J70" i="6"/>
  <c r="K70" i="6" s="1"/>
  <c r="I70" i="6"/>
  <c r="G70" i="6"/>
  <c r="J69" i="6"/>
  <c r="K69" i="6" s="1"/>
  <c r="I69" i="6"/>
  <c r="G69" i="6"/>
  <c r="J67" i="6"/>
  <c r="K67" i="6" s="1"/>
  <c r="I67" i="6"/>
  <c r="J66" i="6"/>
  <c r="K66" i="6" s="1"/>
  <c r="I66" i="6"/>
  <c r="G66" i="6"/>
  <c r="J65" i="6"/>
  <c r="K65" i="6" s="1"/>
  <c r="I65" i="6"/>
  <c r="G65" i="6"/>
  <c r="J63" i="6"/>
  <c r="K63" i="6" s="1"/>
  <c r="I63" i="6"/>
  <c r="G63" i="6"/>
  <c r="J62" i="6"/>
  <c r="K62" i="6" s="1"/>
  <c r="I62" i="6"/>
  <c r="G62" i="6"/>
  <c r="J61" i="6"/>
  <c r="K61" i="6" s="1"/>
  <c r="I61" i="6"/>
  <c r="G61" i="6"/>
  <c r="I71" i="6" l="1"/>
  <c r="G67" i="6"/>
  <c r="G49" i="6"/>
  <c r="I49" i="6"/>
  <c r="G45" i="6"/>
  <c r="I45" i="6"/>
  <c r="E23" i="6"/>
  <c r="G23" i="6" s="1"/>
  <c r="K22" i="6"/>
  <c r="J22" i="6"/>
  <c r="J23" i="6"/>
  <c r="J24" i="6"/>
  <c r="I22" i="6"/>
  <c r="G22" i="6"/>
  <c r="I23" i="6" l="1"/>
  <c r="K23" i="6"/>
  <c r="E37" i="6"/>
  <c r="E36" i="6"/>
  <c r="E32" i="6"/>
  <c r="E19" i="6"/>
  <c r="E15" i="6"/>
  <c r="E11" i="6"/>
  <c r="G8" i="6" l="1"/>
  <c r="I8" i="6"/>
  <c r="J8" i="6"/>
  <c r="K8" i="6" s="1"/>
  <c r="G10" i="6"/>
  <c r="I10" i="6"/>
  <c r="J10" i="6"/>
  <c r="K10" i="6" s="1"/>
  <c r="G15" i="6" l="1"/>
  <c r="I15" i="6"/>
  <c r="J15" i="6"/>
  <c r="K15" i="6" s="1"/>
  <c r="G12" i="6"/>
  <c r="I12" i="6"/>
  <c r="J12" i="6"/>
  <c r="K12" i="6" s="1"/>
  <c r="G13" i="6"/>
  <c r="I13" i="6"/>
  <c r="J13" i="6"/>
  <c r="K13" i="6" s="1"/>
  <c r="G16" i="6"/>
  <c r="I16" i="6"/>
  <c r="J16" i="6"/>
  <c r="K16" i="6" s="1"/>
  <c r="J21" i="6" l="1"/>
  <c r="K21" i="6" s="1"/>
  <c r="K24" i="6"/>
  <c r="I21" i="6"/>
  <c r="I24" i="6"/>
  <c r="G21" i="6"/>
  <c r="G24" i="6"/>
  <c r="J75" i="6" l="1"/>
  <c r="K75" i="6" s="1"/>
  <c r="I75" i="6"/>
  <c r="G75" i="6"/>
  <c r="J74" i="6"/>
  <c r="K74" i="6" s="1"/>
  <c r="I74" i="6"/>
  <c r="G74" i="6"/>
  <c r="J73" i="6"/>
  <c r="K73" i="6" s="1"/>
  <c r="I73" i="6"/>
  <c r="G73" i="6"/>
  <c r="J72" i="6"/>
  <c r="K72" i="6" s="1"/>
  <c r="I72" i="6"/>
  <c r="G72" i="6"/>
  <c r="J68" i="6"/>
  <c r="K68" i="6" s="1"/>
  <c r="I68" i="6"/>
  <c r="G68" i="6"/>
  <c r="J64" i="6"/>
  <c r="K64" i="6" s="1"/>
  <c r="I64" i="6"/>
  <c r="G64" i="6"/>
  <c r="J60" i="6"/>
  <c r="K60" i="6" s="1"/>
  <c r="I60" i="6"/>
  <c r="G60" i="6"/>
  <c r="J58" i="6"/>
  <c r="K58" i="6" s="1"/>
  <c r="I58" i="6"/>
  <c r="G58" i="6"/>
  <c r="J57" i="6"/>
  <c r="K57" i="6" s="1"/>
  <c r="I57" i="6"/>
  <c r="G57" i="6"/>
  <c r="J55" i="6"/>
  <c r="K55" i="6" s="1"/>
  <c r="I55" i="6"/>
  <c r="G55" i="6"/>
  <c r="J54" i="6"/>
  <c r="K54" i="6" s="1"/>
  <c r="I54" i="6"/>
  <c r="G54" i="6"/>
  <c r="J53" i="6"/>
  <c r="K53" i="6" s="1"/>
  <c r="I53" i="6"/>
  <c r="G53" i="6"/>
  <c r="J51" i="6"/>
  <c r="K51" i="6" s="1"/>
  <c r="I51" i="6"/>
  <c r="G51" i="6"/>
  <c r="J50" i="6"/>
  <c r="K50" i="6" s="1"/>
  <c r="I50" i="6"/>
  <c r="G50" i="6"/>
  <c r="J48" i="6"/>
  <c r="K48" i="6" s="1"/>
  <c r="I48" i="6"/>
  <c r="G48" i="6"/>
  <c r="J47" i="6"/>
  <c r="K47" i="6" s="1"/>
  <c r="I47" i="6"/>
  <c r="G47" i="6"/>
  <c r="J46" i="6"/>
  <c r="K46" i="6" s="1"/>
  <c r="I46" i="6"/>
  <c r="G46" i="6"/>
  <c r="J44" i="6"/>
  <c r="K44" i="6" s="1"/>
  <c r="I44" i="6"/>
  <c r="G44" i="6"/>
  <c r="J43" i="6"/>
  <c r="K43" i="6" s="1"/>
  <c r="I43" i="6"/>
  <c r="G43" i="6"/>
  <c r="J42" i="6"/>
  <c r="K42" i="6" s="1"/>
  <c r="I42" i="6"/>
  <c r="G42" i="6"/>
  <c r="J40" i="6"/>
  <c r="K40" i="6" s="1"/>
  <c r="I40" i="6"/>
  <c r="G40" i="6"/>
  <c r="J39" i="6"/>
  <c r="K39" i="6" s="1"/>
  <c r="I39" i="6"/>
  <c r="G39" i="6"/>
  <c r="J37" i="6"/>
  <c r="K37" i="6" s="1"/>
  <c r="I37" i="6"/>
  <c r="G37" i="6"/>
  <c r="J36" i="6"/>
  <c r="K36" i="6" s="1"/>
  <c r="I36" i="6"/>
  <c r="G36" i="6"/>
  <c r="J34" i="6"/>
  <c r="K34" i="6" s="1"/>
  <c r="I34" i="6"/>
  <c r="G34" i="6"/>
  <c r="J33" i="6"/>
  <c r="K33" i="6" s="1"/>
  <c r="I33" i="6"/>
  <c r="G33" i="6"/>
  <c r="J31" i="6"/>
  <c r="K31" i="6" s="1"/>
  <c r="I31" i="6"/>
  <c r="G31" i="6"/>
  <c r="J30" i="6"/>
  <c r="K30" i="6" s="1"/>
  <c r="I30" i="6"/>
  <c r="G30" i="6"/>
  <c r="J28" i="6"/>
  <c r="K28" i="6" s="1"/>
  <c r="I28" i="6"/>
  <c r="G28" i="6"/>
  <c r="J27" i="6"/>
  <c r="K27" i="6" s="1"/>
  <c r="I27" i="6"/>
  <c r="G27" i="6"/>
  <c r="J26" i="6"/>
  <c r="K26" i="6" s="1"/>
  <c r="I26" i="6"/>
  <c r="G26" i="6"/>
  <c r="J19" i="6"/>
  <c r="K19" i="6" s="1"/>
  <c r="I19" i="6"/>
  <c r="G19" i="6"/>
  <c r="J18" i="6"/>
  <c r="K18" i="6" s="1"/>
  <c r="I18" i="6"/>
  <c r="G18" i="6"/>
  <c r="G104" i="6" l="1"/>
  <c r="I104" i="6"/>
  <c r="K104" i="6"/>
</calcChain>
</file>

<file path=xl/comments1.xml><?xml version="1.0" encoding="utf-8"?>
<comments xmlns="http://schemas.openxmlformats.org/spreadsheetml/2006/main">
  <authors>
    <author>Windows 사용자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앉음벽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합계금액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금액입력요청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규격</t>
        </r>
        <r>
          <rPr>
            <sz val="9"/>
            <color indexed="81"/>
            <rFont val="Tahoma"/>
            <family val="2"/>
          </rPr>
          <t xml:space="preserve"> 180 </t>
        </r>
        <r>
          <rPr>
            <sz val="9"/>
            <color indexed="81"/>
            <rFont val="돋움"/>
            <family val="3"/>
            <charset val="129"/>
          </rPr>
          <t>확인바람</t>
        </r>
      </text>
    </comment>
    <comment ref="K80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앉음벽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합계금액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금액입력요청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앉음벽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합계금액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금액입력요청</t>
        </r>
      </text>
    </comment>
    <comment ref="K94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앉음벽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합계금액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금액입력요청</t>
        </r>
      </text>
    </comment>
    <comment ref="K96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앉음벽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합계금액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금액입력요청</t>
        </r>
      </text>
    </comment>
    <comment ref="K98" author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앉음벽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합계금액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금액입력요청</t>
        </r>
      </text>
    </comment>
  </commentList>
</comments>
</file>

<file path=xl/sharedStrings.xml><?xml version="1.0" encoding="utf-8"?>
<sst xmlns="http://schemas.openxmlformats.org/spreadsheetml/2006/main" count="227" uniqueCount="91">
  <si>
    <t>합계</t>
    <phoneticPr fontId="2" type="noConversion"/>
  </si>
  <si>
    <t>공 종 명</t>
    <phoneticPr fontId="2" type="noConversion"/>
  </si>
  <si>
    <t>석종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</si>
  <si>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</si>
  <si>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</si>
  <si>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</si>
  <si>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자재비</t>
    <phoneticPr fontId="2" type="noConversion"/>
  </si>
  <si>
    <t>노무비</t>
    <phoneticPr fontId="2" type="noConversion"/>
  </si>
  <si>
    <t>단가</t>
    <phoneticPr fontId="2" type="noConversion"/>
  </si>
  <si>
    <t>금액</t>
    <phoneticPr fontId="2" type="noConversion"/>
  </si>
  <si>
    <t>비고</t>
    <phoneticPr fontId="2" type="noConversion"/>
  </si>
  <si>
    <t xml:space="preserve"> 합계</t>
    <phoneticPr fontId="2" type="noConversion"/>
  </si>
  <si>
    <t>공사명 : 흑석 아크로리버하임 신축공사 중 조경공사(석공사)</t>
  </si>
  <si>
    <t>1. 앉음벽</t>
    <phoneticPr fontId="2" type="noConversion"/>
  </si>
  <si>
    <t>H400*W400</t>
    <phoneticPr fontId="2" type="noConversion"/>
  </si>
  <si>
    <t>포천석</t>
    <phoneticPr fontId="2" type="noConversion"/>
  </si>
  <si>
    <t>- 두겁석</t>
    <phoneticPr fontId="2" type="noConversion"/>
  </si>
  <si>
    <t>- 벽체</t>
    <phoneticPr fontId="2" type="noConversion"/>
  </si>
  <si>
    <t xml:space="preserve"> T50*W400, 버너마감</t>
    <phoneticPr fontId="2" type="noConversion"/>
  </si>
  <si>
    <t>T50*W400, 물갈기마감</t>
    <phoneticPr fontId="2" type="noConversion"/>
  </si>
  <si>
    <t>M</t>
    <phoneticPr fontId="2" type="noConversion"/>
  </si>
  <si>
    <t>m2</t>
    <phoneticPr fontId="2" type="noConversion"/>
  </si>
  <si>
    <t>단지내</t>
    <phoneticPr fontId="2" type="noConversion"/>
  </si>
  <si>
    <t>7-1BL</t>
    <phoneticPr fontId="2" type="noConversion"/>
  </si>
  <si>
    <t>2. 계단A</t>
    <phoneticPr fontId="2" type="noConversion"/>
  </si>
  <si>
    <t>3. 계단B</t>
    <phoneticPr fontId="2" type="noConversion"/>
  </si>
  <si>
    <t>포천석</t>
    <phoneticPr fontId="2" type="noConversion"/>
  </si>
  <si>
    <t>- 통석계단</t>
    <phoneticPr fontId="2" type="noConversion"/>
  </si>
  <si>
    <t>- 날개벽</t>
    <phoneticPr fontId="2" type="noConversion"/>
  </si>
  <si>
    <t>H150x330, 버너마감</t>
    <phoneticPr fontId="2" type="noConversion"/>
  </si>
  <si>
    <t>H350x200, 버너마감</t>
    <phoneticPr fontId="2" type="noConversion"/>
  </si>
  <si>
    <t>W2000, 45단</t>
    <phoneticPr fontId="2" type="noConversion"/>
  </si>
  <si>
    <t>W2000, 120단</t>
    <phoneticPr fontId="2" type="noConversion"/>
  </si>
  <si>
    <t>- 두겁석</t>
    <phoneticPr fontId="2" type="noConversion"/>
  </si>
  <si>
    <t>- 벽체</t>
    <phoneticPr fontId="2" type="noConversion"/>
  </si>
  <si>
    <t>고흥석</t>
    <phoneticPr fontId="2" type="noConversion"/>
  </si>
  <si>
    <t>M</t>
    <phoneticPr fontId="2" type="noConversion"/>
  </si>
  <si>
    <t>m2</t>
    <phoneticPr fontId="2" type="noConversion"/>
  </si>
  <si>
    <t>T30</t>
    <phoneticPr fontId="2" type="noConversion"/>
  </si>
  <si>
    <t>W2000, 52단</t>
    <phoneticPr fontId="2" type="noConversion"/>
  </si>
  <si>
    <t>T50*W400m, 잔다듬</t>
    <phoneticPr fontId="2" type="noConversion"/>
  </si>
  <si>
    <t>T30, 잔다듬</t>
    <phoneticPr fontId="2" type="noConversion"/>
  </si>
  <si>
    <t>포천석</t>
    <phoneticPr fontId="2" type="noConversion"/>
  </si>
  <si>
    <t>T80</t>
    <phoneticPr fontId="2" type="noConversion"/>
  </si>
  <si>
    <t>7-2BL</t>
    <phoneticPr fontId="2" type="noConversion"/>
  </si>
  <si>
    <t>4. 계단C</t>
    <phoneticPr fontId="2" type="noConversion"/>
  </si>
  <si>
    <t>5. 계단D</t>
    <phoneticPr fontId="2" type="noConversion"/>
  </si>
  <si>
    <t>6, 플랜터A</t>
    <phoneticPr fontId="2" type="noConversion"/>
  </si>
  <si>
    <t>7, 플랜터B</t>
    <phoneticPr fontId="2" type="noConversion"/>
  </si>
  <si>
    <t>8, 플랜터C</t>
    <phoneticPr fontId="2" type="noConversion"/>
  </si>
  <si>
    <t>9, 플랜터D</t>
    <phoneticPr fontId="2" type="noConversion"/>
  </si>
  <si>
    <t>10, 디딤석</t>
    <phoneticPr fontId="2" type="noConversion"/>
  </si>
  <si>
    <t>11, 화강석판석포장A</t>
    <phoneticPr fontId="2" type="noConversion"/>
  </si>
  <si>
    <t>12. 계단F</t>
    <phoneticPr fontId="2" type="noConversion"/>
  </si>
  <si>
    <t>13. 계단G</t>
    <phoneticPr fontId="2" type="noConversion"/>
  </si>
  <si>
    <t>14. 계단H</t>
    <phoneticPr fontId="2" type="noConversion"/>
  </si>
  <si>
    <t>W2000, 39단</t>
    <phoneticPr fontId="2" type="noConversion"/>
  </si>
  <si>
    <t>H180x330, 버너마감</t>
    <phoneticPr fontId="2" type="noConversion"/>
  </si>
  <si>
    <t>W2000, 30단</t>
    <phoneticPr fontId="2" type="noConversion"/>
  </si>
  <si>
    <t>W2000, 48단</t>
    <phoneticPr fontId="2" type="noConversion"/>
  </si>
  <si>
    <t>T50*W400m, 물갈기</t>
    <phoneticPr fontId="2" type="noConversion"/>
  </si>
  <si>
    <t>T30, 물갈기</t>
    <phoneticPr fontId="2" type="noConversion"/>
  </si>
  <si>
    <t>어린이놀이터1</t>
    <phoneticPr fontId="2" type="noConversion"/>
  </si>
  <si>
    <t>주민운동시설2</t>
    <phoneticPr fontId="2" type="noConversion"/>
  </si>
  <si>
    <t>주민운동시설1</t>
    <phoneticPr fontId="2" type="noConversion"/>
  </si>
  <si>
    <t>휴게소2</t>
    <phoneticPr fontId="2" type="noConversion"/>
  </si>
  <si>
    <t>17. 앉음벽</t>
    <phoneticPr fontId="2" type="noConversion"/>
  </si>
  <si>
    <t>15, 플랜터D</t>
    <phoneticPr fontId="2" type="noConversion"/>
  </si>
  <si>
    <t>16, 플랜터E</t>
    <phoneticPr fontId="2" type="noConversion"/>
  </si>
  <si>
    <t>삭제항목</t>
    <phoneticPr fontId="2" type="noConversion"/>
  </si>
  <si>
    <t>18. 장대석놓기</t>
    <phoneticPr fontId="2" type="noConversion"/>
  </si>
  <si>
    <t>장대석놓기A</t>
    <phoneticPr fontId="2" type="noConversion"/>
  </si>
  <si>
    <t>장대석놓기B</t>
    <phoneticPr fontId="2" type="noConversion"/>
  </si>
  <si>
    <t>장대석놓기C</t>
    <phoneticPr fontId="2" type="noConversion"/>
  </si>
  <si>
    <t>500*1000*H300</t>
    <phoneticPr fontId="2" type="noConversion"/>
  </si>
  <si>
    <t>400*1000*H250</t>
    <phoneticPr fontId="2" type="noConversion"/>
  </si>
  <si>
    <t>300*1000*H250</t>
    <phoneticPr fontId="2" type="noConversion"/>
  </si>
  <si>
    <t>EA</t>
    <phoneticPr fontId="2" type="noConversion"/>
  </si>
  <si>
    <t>18. 화강석판석포장</t>
    <phoneticPr fontId="2" type="noConversion"/>
  </si>
  <si>
    <t>정형, T30</t>
    <phoneticPr fontId="2" type="noConversion"/>
  </si>
  <si>
    <t>19. 화강석판석포장</t>
    <phoneticPr fontId="2" type="noConversion"/>
  </si>
  <si>
    <t>부정형, T30</t>
    <phoneticPr fontId="2" type="noConversion"/>
  </si>
  <si>
    <t>20. 석도홍포장</t>
    <phoneticPr fontId="2" type="noConversion"/>
  </si>
  <si>
    <t>T50</t>
    <phoneticPr fontId="2" type="noConversion"/>
  </si>
  <si>
    <t>- 부가세별도</t>
    <phoneticPr fontId="2" type="noConversion"/>
  </si>
  <si>
    <t>- 시멘트,모래,몰탈,용전,용수 지급</t>
    <phoneticPr fontId="2" type="noConversion"/>
  </si>
  <si>
    <t xml:space="preserve">- 계단F만 높이 180 </t>
    <phoneticPr fontId="2" type="noConversion"/>
  </si>
  <si>
    <t>- 장비지원</t>
    <phoneticPr fontId="2" type="noConversion"/>
  </si>
  <si>
    <t>- 물량이 도면 수량산출하는 방법에 따라 상이할수 있음 / 할증, 미세한 수량은 금액에 합산</t>
    <phoneticPr fontId="2" type="noConversion"/>
  </si>
  <si>
    <t>- 공종명,석종,규격,단위,수량까지는 건들지 말아주세요</t>
    <phoneticPr fontId="2" type="noConversion"/>
  </si>
  <si>
    <t>- 내역서 작성후 갑지 작성 부탁드립니다.(전체시공 재료비, 노무비 표기)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</si>
</sst>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_-* #,##0.00_-;\-* #,##0.00_-;_-* &quot;-&quot;_-;_-@_-"/>
    <numFmt numFmtId="177" formatCode="_ * #,##0_ ;_ * \-#,##0_ ;_ * &quot;-&quot;_ ;_ @_ "/>
    <numFmt numFmtId="178" formatCode="0.0_);[Red]\(0.0\)"/>
    <numFmt numFmtId="179" formatCode="_ * #,##0.0_ ;_ * \-#,##0.0_ ;_ * &quot;-&quot;_ ;_ @_ "/>
    <numFmt numFmtId="180" formatCode="_-* #,##0.0_-;\-* #,##0.0_-;_-* &quot;-&quot;_-;_-@_-"/>
    <numFmt numFmtId="181" formatCode="mm&quot;월&quot;\ dd&quot;일&quot;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0"/>
      <name val="Geneva"/>
      <family val="2"/>
    </font>
    <font>
      <b/>
      <sz val="11"/>
      <name val="굴림"/>
      <family val="3"/>
      <charset val="129"/>
    </font>
    <font>
      <b/>
      <sz val="9"/>
      <name val="굴림"/>
      <family val="3"/>
      <charset val="129"/>
    </font>
    <font>
      <sz val="9"/>
      <color indexed="8"/>
      <name val="Arial"/>
      <family val="2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0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b/>
      <sz val="10"/>
      <color theme="3" tint="0.39997558519241921"/>
      <name val="굴림"/>
      <family val="3"/>
      <charset val="129"/>
    </font>
    <font>
      <b/>
      <sz val="11"/>
      <color theme="3" tint="0.39997558519241921"/>
      <name val="굴림"/>
      <family val="3"/>
      <charset val="129"/>
    </font>
    <font>
      <sz val="20"/>
      <name val="굴림"/>
      <family val="3"/>
      <charset val="129"/>
    </font>
    <font>
      <b/>
      <sz val="10"/>
      <name val="돋움"/>
      <family val="3"/>
      <charset val="129"/>
    </font>
    <font>
      <b/>
      <sz val="10"/>
      <color theme="3" tint="0.39997558519241921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12"/>
      <color indexed="8"/>
      <name val="돋움"/>
      <family val="3"/>
      <charset val="129"/>
    </font>
    <font>
      <sz val="10"/>
      <color theme="1"/>
      <name val="돋움"/>
      <family val="3"/>
      <charset val="129"/>
    </font>
    <font>
      <b/>
      <sz val="14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7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/>
    <xf numFmtId="0" fontId="12" fillId="0" borderId="0">
      <alignment vertical="center"/>
    </xf>
    <xf numFmtId="177" fontId="3" fillId="0" borderId="0" applyFont="0" applyFill="0" applyBorder="0" applyAlignment="0" applyProtection="0"/>
  </cellStyleXfs>
  <cellXfs count="126">
    <xf numFmtId="0" fontId="0" fillId="0" borderId="0" xfId="0">
      <alignment vertical="center"/>
    </xf>
    <xf numFmtId="0" fontId="6" fillId="3" borderId="0" xfId="3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4" fillId="0" borderId="0" xfId="0" applyFont="1">
      <alignment vertical="center"/>
    </xf>
    <xf numFmtId="41" fontId="4" fillId="2" borderId="0" xfId="1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5" fillId="2" borderId="0" xfId="0" applyNumberFormat="1" applyFont="1" applyFill="1" applyAlignment="1">
      <alignment horizontal="center" vertical="center"/>
    </xf>
    <xf numFmtId="41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  <xf numFmtId="41" fontId="6" fillId="2" borderId="0" xfId="0" applyNumberFormat="1" applyFont="1" applyFill="1">
      <alignment vertical="center"/>
    </xf>
    <xf numFmtId="0" fontId="6" fillId="3" borderId="0" xfId="3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41" fontId="13" fillId="2" borderId="0" xfId="0" applyNumberFormat="1" applyFont="1" applyFill="1">
      <alignment vertical="center"/>
    </xf>
    <xf numFmtId="0" fontId="13" fillId="2" borderId="0" xfId="0" applyFont="1" applyFill="1">
      <alignment vertical="center"/>
    </xf>
    <xf numFmtId="0" fontId="14" fillId="0" borderId="0" xfId="0" applyFont="1">
      <alignment vertical="center"/>
    </xf>
    <xf numFmtId="0" fontId="16" fillId="2" borderId="0" xfId="0" applyFont="1" applyFill="1">
      <alignment vertical="center"/>
    </xf>
    <xf numFmtId="41" fontId="15" fillId="2" borderId="0" xfId="1" applyFont="1" applyFill="1">
      <alignment vertical="center"/>
    </xf>
    <xf numFmtId="0" fontId="15" fillId="2" borderId="0" xfId="0" applyFont="1" applyFill="1">
      <alignment vertical="center"/>
    </xf>
    <xf numFmtId="0" fontId="16" fillId="0" borderId="0" xfId="0" applyFont="1">
      <alignment vertical="center"/>
    </xf>
    <xf numFmtId="41" fontId="18" fillId="2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3" xfId="10" quotePrefix="1" applyFont="1" applyFill="1" applyBorder="1" applyAlignment="1">
      <alignment horizontal="left" vertical="center" wrapText="1"/>
    </xf>
    <xf numFmtId="41" fontId="11" fillId="2" borderId="1" xfId="0" applyNumberFormat="1" applyFont="1" applyFill="1" applyBorder="1" applyAlignment="1">
      <alignment horizontal="center" vertical="center"/>
    </xf>
    <xf numFmtId="0" fontId="21" fillId="2" borderId="3" xfId="1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41" fontId="11" fillId="2" borderId="1" xfId="1" applyFont="1" applyFill="1" applyBorder="1">
      <alignment vertical="center"/>
    </xf>
    <xf numFmtId="41" fontId="11" fillId="2" borderId="1" xfId="0" applyNumberFormat="1" applyFont="1" applyFill="1" applyBorder="1">
      <alignment vertical="center"/>
    </xf>
    <xf numFmtId="41" fontId="20" fillId="2" borderId="1" xfId="0" applyNumberFormat="1" applyFont="1" applyFill="1" applyBorder="1" applyAlignment="1">
      <alignment horizontal="center" vertical="center"/>
    </xf>
    <xf numFmtId="41" fontId="19" fillId="2" borderId="1" xfId="0" applyNumberFormat="1" applyFont="1" applyFill="1" applyBorder="1" applyAlignment="1">
      <alignment horizontal="center" vertical="center"/>
    </xf>
    <xf numFmtId="177" fontId="11" fillId="0" borderId="3" xfId="10" quotePrefix="1" applyNumberFormat="1" applyFont="1" applyFill="1" applyBorder="1" applyAlignment="1">
      <alignment horizontal="left" vertical="center" wrapText="1" indent="1"/>
    </xf>
    <xf numFmtId="177" fontId="21" fillId="0" borderId="3" xfId="11" applyNumberFormat="1" applyFont="1" applyFill="1" applyBorder="1" applyAlignment="1">
      <alignment vertical="center" wrapText="1" shrinkToFit="1"/>
    </xf>
    <xf numFmtId="177" fontId="21" fillId="0" borderId="3" xfId="11" applyNumberFormat="1" applyFont="1" applyFill="1" applyBorder="1" applyAlignment="1">
      <alignment horizontal="center" vertical="center"/>
    </xf>
    <xf numFmtId="41" fontId="11" fillId="0" borderId="1" xfId="1" applyFont="1" applyFill="1" applyBorder="1">
      <alignment vertical="center"/>
    </xf>
    <xf numFmtId="41" fontId="11" fillId="0" borderId="1" xfId="0" applyNumberFormat="1" applyFont="1" applyFill="1" applyBorder="1">
      <alignment vertical="center"/>
    </xf>
    <xf numFmtId="41" fontId="11" fillId="0" borderId="1" xfId="1" applyNumberFormat="1" applyFont="1" applyFill="1" applyBorder="1" applyAlignment="1">
      <alignment horizontal="center" vertical="center"/>
    </xf>
    <xf numFmtId="41" fontId="20" fillId="0" borderId="1" xfId="0" applyNumberFormat="1" applyFont="1" applyFill="1" applyBorder="1" applyAlignment="1">
      <alignment horizontal="center" vertical="center"/>
    </xf>
    <xf numFmtId="41" fontId="11" fillId="0" borderId="1" xfId="0" applyNumberFormat="1" applyFont="1" applyFill="1" applyBorder="1" applyAlignment="1">
      <alignment horizontal="center" vertical="center"/>
    </xf>
    <xf numFmtId="177" fontId="22" fillId="0" borderId="3" xfId="11" applyNumberFormat="1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horizontal="center" vertical="center"/>
    </xf>
    <xf numFmtId="177" fontId="19" fillId="0" borderId="3" xfId="10" quotePrefix="1" applyNumberFormat="1" applyFont="1" applyFill="1" applyBorder="1" applyAlignment="1">
      <alignment horizontal="left" vertical="center" wrapText="1"/>
    </xf>
    <xf numFmtId="177" fontId="22" fillId="2" borderId="3" xfId="7" applyNumberFormat="1" applyFont="1" applyFill="1" applyBorder="1" applyAlignment="1">
      <alignment vertical="center"/>
    </xf>
    <xf numFmtId="41" fontId="11" fillId="2" borderId="1" xfId="1" applyNumberFormat="1" applyFont="1" applyFill="1" applyBorder="1" applyAlignment="1">
      <alignment horizontal="center" vertical="center"/>
    </xf>
    <xf numFmtId="41" fontId="11" fillId="2" borderId="1" xfId="1" applyNumberFormat="1" applyFont="1" applyFill="1" applyBorder="1" applyAlignment="1">
      <alignment horizontal="right" vertical="center"/>
    </xf>
    <xf numFmtId="177" fontId="22" fillId="0" borderId="3" xfId="7" applyNumberFormat="1" applyFont="1" applyFill="1" applyBorder="1" applyAlignment="1">
      <alignment vertical="center"/>
    </xf>
    <xf numFmtId="41" fontId="11" fillId="0" borderId="1" xfId="1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77" fontId="11" fillId="4" borderId="3" xfId="10" quotePrefix="1" applyNumberFormat="1" applyFont="1" applyFill="1" applyBorder="1" applyAlignment="1">
      <alignment horizontal="left" vertical="center" wrapText="1" indent="1"/>
    </xf>
    <xf numFmtId="41" fontId="11" fillId="4" borderId="1" xfId="0" applyNumberFormat="1" applyFont="1" applyFill="1" applyBorder="1" applyAlignment="1">
      <alignment horizontal="center" vertical="center"/>
    </xf>
    <xf numFmtId="177" fontId="21" fillId="4" borderId="3" xfId="11" applyNumberFormat="1" applyFont="1" applyFill="1" applyBorder="1" applyAlignment="1">
      <alignment vertical="center" wrapText="1" shrinkToFit="1"/>
    </xf>
    <xf numFmtId="177" fontId="21" fillId="4" borderId="3" xfId="11" applyNumberFormat="1" applyFont="1" applyFill="1" applyBorder="1" applyAlignment="1">
      <alignment horizontal="center" vertical="center"/>
    </xf>
    <xf numFmtId="179" fontId="21" fillId="4" borderId="3" xfId="7" applyNumberFormat="1" applyFont="1" applyFill="1" applyBorder="1" applyAlignment="1">
      <alignment vertical="center"/>
    </xf>
    <xf numFmtId="41" fontId="11" fillId="4" borderId="1" xfId="1" applyFont="1" applyFill="1" applyBorder="1">
      <alignment vertical="center"/>
    </xf>
    <xf numFmtId="41" fontId="11" fillId="4" borderId="1" xfId="0" applyNumberFormat="1" applyFont="1" applyFill="1" applyBorder="1">
      <alignment vertical="center"/>
    </xf>
    <xf numFmtId="41" fontId="11" fillId="4" borderId="1" xfId="1" applyNumberFormat="1" applyFont="1" applyFill="1" applyBorder="1" applyAlignment="1">
      <alignment horizontal="center" vertical="center"/>
    </xf>
    <xf numFmtId="41" fontId="20" fillId="4" borderId="1" xfId="0" applyNumberFormat="1" applyFont="1" applyFill="1" applyBorder="1" applyAlignment="1">
      <alignment horizontal="center" vertical="center"/>
    </xf>
    <xf numFmtId="180" fontId="19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177" fontId="11" fillId="5" borderId="3" xfId="10" quotePrefix="1" applyNumberFormat="1" applyFont="1" applyFill="1" applyBorder="1" applyAlignment="1">
      <alignment horizontal="left" vertical="center" wrapText="1" indent="1"/>
    </xf>
    <xf numFmtId="41" fontId="11" fillId="5" borderId="1" xfId="0" applyNumberFormat="1" applyFont="1" applyFill="1" applyBorder="1" applyAlignment="1">
      <alignment horizontal="center" vertical="center"/>
    </xf>
    <xf numFmtId="177" fontId="21" fillId="5" borderId="3" xfId="11" applyNumberFormat="1" applyFont="1" applyFill="1" applyBorder="1" applyAlignment="1">
      <alignment vertical="center" wrapText="1" shrinkToFit="1"/>
    </xf>
    <xf numFmtId="177" fontId="21" fillId="5" borderId="3" xfId="11" applyNumberFormat="1" applyFont="1" applyFill="1" applyBorder="1" applyAlignment="1">
      <alignment horizontal="center" vertical="center"/>
    </xf>
    <xf numFmtId="41" fontId="11" fillId="5" borderId="1" xfId="1" applyFont="1" applyFill="1" applyBorder="1">
      <alignment vertical="center"/>
    </xf>
    <xf numFmtId="41" fontId="11" fillId="5" borderId="1" xfId="0" applyNumberFormat="1" applyFont="1" applyFill="1" applyBorder="1">
      <alignment vertical="center"/>
    </xf>
    <xf numFmtId="41" fontId="11" fillId="5" borderId="1" xfId="1" applyNumberFormat="1" applyFont="1" applyFill="1" applyBorder="1" applyAlignment="1">
      <alignment horizontal="center" vertical="center"/>
    </xf>
    <xf numFmtId="41" fontId="20" fillId="5" borderId="1" xfId="0" applyNumberFormat="1" applyFont="1" applyFill="1" applyBorder="1" applyAlignment="1">
      <alignment horizontal="center" vertical="center"/>
    </xf>
    <xf numFmtId="180" fontId="19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41" fontId="19" fillId="5" borderId="1" xfId="0" applyNumberFormat="1" applyFont="1" applyFill="1" applyBorder="1" applyAlignment="1">
      <alignment horizontal="center" vertical="center"/>
    </xf>
    <xf numFmtId="178" fontId="21" fillId="5" borderId="3" xfId="7" applyNumberFormat="1" applyFont="1" applyFill="1" applyBorder="1" applyAlignment="1">
      <alignment vertical="center"/>
    </xf>
    <xf numFmtId="178" fontId="22" fillId="0" borderId="3" xfId="7" applyNumberFormat="1" applyFont="1" applyFill="1" applyBorder="1" applyAlignment="1">
      <alignment vertical="center"/>
    </xf>
    <xf numFmtId="178" fontId="22" fillId="2" borderId="3" xfId="7" applyNumberFormat="1" applyFont="1" applyFill="1" applyBorder="1" applyAlignment="1">
      <alignment vertical="center"/>
    </xf>
    <xf numFmtId="178" fontId="21" fillId="2" borderId="3" xfId="7" applyNumberFormat="1" applyFont="1" applyFill="1" applyBorder="1" applyAlignment="1">
      <alignment horizontal="right" vertical="center"/>
    </xf>
    <xf numFmtId="178" fontId="21" fillId="2" borderId="3" xfId="7" applyNumberFormat="1" applyFont="1" applyFill="1" applyBorder="1" applyAlignment="1">
      <alignment vertical="center"/>
    </xf>
    <xf numFmtId="0" fontId="21" fillId="4" borderId="3" xfId="10" applyFont="1" applyFill="1" applyBorder="1" applyAlignment="1">
      <alignment vertical="center" wrapText="1"/>
    </xf>
    <xf numFmtId="0" fontId="21" fillId="4" borderId="3" xfId="10" applyFont="1" applyFill="1" applyBorder="1" applyAlignment="1">
      <alignment horizontal="center" vertical="center" wrapText="1"/>
    </xf>
    <xf numFmtId="41" fontId="19" fillId="4" borderId="1" xfId="0" applyNumberFormat="1" applyFont="1" applyFill="1" applyBorder="1" applyAlignment="1">
      <alignment horizontal="center" vertical="center"/>
    </xf>
    <xf numFmtId="178" fontId="21" fillId="4" borderId="3" xfId="7" applyNumberFormat="1" applyFont="1" applyFill="1" applyBorder="1" applyAlignment="1">
      <alignment vertical="center"/>
    </xf>
    <xf numFmtId="178" fontId="22" fillId="4" borderId="3" xfId="7" applyNumberFormat="1" applyFont="1" applyFill="1" applyBorder="1" applyAlignment="1">
      <alignment vertical="center"/>
    </xf>
    <xf numFmtId="177" fontId="22" fillId="4" borderId="3" xfId="11" applyNumberFormat="1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177" fontId="21" fillId="8" borderId="3" xfId="11" applyNumberFormat="1" applyFont="1" applyFill="1" applyBorder="1" applyAlignment="1">
      <alignment vertical="center" wrapText="1" shrinkToFit="1"/>
    </xf>
    <xf numFmtId="41" fontId="23" fillId="4" borderId="1" xfId="1" applyNumberFormat="1" applyFont="1" applyFill="1" applyBorder="1" applyAlignment="1">
      <alignment horizontal="right" vertical="center"/>
    </xf>
    <xf numFmtId="0" fontId="8" fillId="4" borderId="0" xfId="0" applyFont="1" applyFill="1">
      <alignment vertical="center"/>
    </xf>
    <xf numFmtId="41" fontId="18" fillId="7" borderId="1" xfId="1" applyFont="1" applyFill="1" applyBorder="1" applyAlignment="1">
      <alignment vertical="center"/>
    </xf>
    <xf numFmtId="41" fontId="18" fillId="7" borderId="1" xfId="0" applyNumberFormat="1" applyFont="1" applyFill="1" applyBorder="1" applyAlignment="1">
      <alignment horizontal="center" vertical="center"/>
    </xf>
    <xf numFmtId="41" fontId="20" fillId="7" borderId="1" xfId="0" applyNumberFormat="1" applyFont="1" applyFill="1" applyBorder="1" applyAlignment="1">
      <alignment vertical="center"/>
    </xf>
    <xf numFmtId="41" fontId="18" fillId="7" borderId="1" xfId="0" applyNumberFormat="1" applyFont="1" applyFill="1" applyBorder="1" applyAlignment="1">
      <alignment vertical="center"/>
    </xf>
    <xf numFmtId="0" fontId="4" fillId="7" borderId="0" xfId="0" applyFont="1" applyFill="1">
      <alignment vertical="center"/>
    </xf>
    <xf numFmtId="0" fontId="6" fillId="2" borderId="0" xfId="0" quotePrefix="1" applyFont="1" applyFill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41" fontId="18" fillId="2" borderId="1" xfId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8" fillId="7" borderId="1" xfId="0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left" vertical="center"/>
    </xf>
    <xf numFmtId="0" fontId="6" fillId="2" borderId="0" xfId="3" quotePrefix="1" applyFont="1" applyFill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6" fillId="2" borderId="0" xfId="3" quotePrefix="1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181" fontId="20" fillId="6" borderId="4" xfId="10" quotePrefix="1" applyNumberFormat="1" applyFont="1" applyFill="1" applyBorder="1" applyAlignment="1">
      <alignment horizontal="center" vertical="center" wrapText="1"/>
    </xf>
    <xf numFmtId="181" fontId="20" fillId="6" borderId="5" xfId="10" quotePrefix="1" applyNumberFormat="1" applyFont="1" applyFill="1" applyBorder="1" applyAlignment="1">
      <alignment horizontal="center" vertical="center" wrapText="1"/>
    </xf>
    <xf numFmtId="181" fontId="20" fillId="6" borderId="6" xfId="10" quotePrefix="1" applyNumberFormat="1" applyFont="1" applyFill="1" applyBorder="1" applyAlignment="1">
      <alignment horizontal="center" vertical="center" wrapText="1"/>
    </xf>
    <xf numFmtId="181" fontId="20" fillId="6" borderId="7" xfId="10" quotePrefix="1" applyNumberFormat="1" applyFont="1" applyFill="1" applyBorder="1" applyAlignment="1">
      <alignment horizontal="center" vertical="center" wrapText="1"/>
    </xf>
    <xf numFmtId="181" fontId="20" fillId="6" borderId="0" xfId="10" quotePrefix="1" applyNumberFormat="1" applyFont="1" applyFill="1" applyBorder="1" applyAlignment="1">
      <alignment horizontal="center" vertical="center" wrapText="1"/>
    </xf>
    <xf numFmtId="181" fontId="20" fillId="6" borderId="8" xfId="10" quotePrefix="1" applyNumberFormat="1" applyFont="1" applyFill="1" applyBorder="1" applyAlignment="1">
      <alignment horizontal="center" vertical="center" wrapText="1"/>
    </xf>
    <xf numFmtId="0" fontId="6" fillId="2" borderId="0" xfId="3" quotePrefix="1" applyFont="1" applyFill="1" applyAlignment="1">
      <alignment horizontal="left" vertical="top" wrapText="1"/>
    </xf>
  </cellXfs>
  <cellStyles count="12">
    <cellStyle name="쉼표 [0]" xfId="1" builtinId="6"/>
    <cellStyle name="쉼표 [0] 10" xfId="7"/>
    <cellStyle name="쉼표 [0] 2" xfId="5"/>
    <cellStyle name="쉼표 [0] 3" xfId="4"/>
    <cellStyle name="쉼표 [0]_Norm-06-종합" xfId="11"/>
    <cellStyle name="표준" xfId="0" builtinId="0"/>
    <cellStyle name="표준 14" xfId="8"/>
    <cellStyle name="표준 15" xfId="6"/>
    <cellStyle name="표준 2" xfId="2"/>
    <cellStyle name="표준 2 3" xfId="9"/>
    <cellStyle name="표준 3" xfId="10"/>
    <cellStyle name="표준_Argo S M - Polyblend PB100 quotation rev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2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G20" sqref="G20"/>
    </sheetView>
  </sheetViews>
  <sheetFormatPr defaultColWidth="9" defaultRowHeight="14.4"/>
  <cols>
    <col min="1" max="1" width="25.09765625" style="13" customWidth="1"/>
    <col min="2" max="2" width="9" style="4" customWidth="1"/>
    <col min="3" max="3" width="22.19921875" style="13" customWidth="1"/>
    <col min="4" max="4" width="8.19921875" style="13" customWidth="1"/>
    <col min="5" max="5" width="10" style="13" customWidth="1"/>
    <col min="6" max="6" width="12.3984375" style="7" customWidth="1"/>
    <col min="7" max="7" width="13.59765625" style="7" customWidth="1"/>
    <col min="8" max="8" width="12.3984375" style="7" customWidth="1"/>
    <col min="9" max="9" width="17.69921875" style="7" customWidth="1"/>
    <col min="10" max="10" width="12.3984375" style="24" customWidth="1"/>
    <col min="11" max="11" width="16.5" style="14" customWidth="1"/>
    <col min="12" max="12" width="16.09765625" style="28" customWidth="1"/>
    <col min="13" max="16384" width="9" style="9"/>
  </cols>
  <sheetData>
    <row r="1" spans="1:14" ht="20.399999999999999" customHeight="1">
      <c r="A1" s="4"/>
      <c r="C1" s="4"/>
      <c r="D1" s="57"/>
      <c r="E1" s="57"/>
      <c r="F1" s="57"/>
      <c r="G1" s="57"/>
      <c r="H1" s="57"/>
      <c r="I1" s="57"/>
      <c r="J1" s="21"/>
      <c r="K1" s="8"/>
      <c r="L1" s="25"/>
      <c r="M1" s="7"/>
      <c r="N1" s="7"/>
    </row>
    <row r="2" spans="1:14" ht="14.4" customHeight="1">
      <c r="A2" s="107" t="s">
        <v>12</v>
      </c>
      <c r="B2" s="107"/>
      <c r="C2" s="107"/>
      <c r="D2" s="107"/>
      <c r="E2" s="107"/>
      <c r="F2" s="57"/>
      <c r="G2" s="57"/>
      <c r="H2" s="57"/>
      <c r="I2" s="57"/>
      <c r="J2" s="21"/>
      <c r="K2" s="8"/>
      <c r="L2" s="25"/>
      <c r="M2" s="7"/>
      <c r="N2" s="7"/>
    </row>
    <row r="3" spans="1:14" ht="17.399999999999999" customHeight="1">
      <c r="A3" s="107"/>
      <c r="B3" s="107"/>
      <c r="C3" s="107"/>
      <c r="D3" s="57"/>
      <c r="E3" s="57"/>
      <c r="F3" s="57"/>
      <c r="G3" s="57"/>
      <c r="H3" s="57"/>
      <c r="I3" s="57"/>
      <c r="J3" s="21"/>
      <c r="K3" s="8"/>
      <c r="L3" s="25"/>
      <c r="M3" s="7"/>
      <c r="N3" s="7"/>
    </row>
    <row r="4" spans="1:14">
      <c r="A4" s="104"/>
      <c r="B4" s="104"/>
      <c r="C4" s="104"/>
      <c r="D4" s="104"/>
      <c r="E4" s="11"/>
      <c r="F4" s="10"/>
      <c r="G4" s="10"/>
      <c r="H4" s="10"/>
      <c r="I4" s="10"/>
      <c r="J4" s="21"/>
      <c r="K4" s="8"/>
      <c r="L4" s="25"/>
      <c r="M4" s="7"/>
      <c r="N4" s="7"/>
    </row>
    <row r="5" spans="1:14" ht="20.100000000000001" customHeight="1">
      <c r="A5" s="105" t="s">
        <v>1</v>
      </c>
      <c r="B5" s="105" t="s">
        <v>2</v>
      </c>
      <c r="C5" s="105" t="s">
        <v>3</v>
      </c>
      <c r="D5" s="105" t="s">
        <v>4</v>
      </c>
      <c r="E5" s="105" t="s">
        <v>5</v>
      </c>
      <c r="F5" s="106" t="s">
        <v>6</v>
      </c>
      <c r="G5" s="106"/>
      <c r="H5" s="106" t="s">
        <v>7</v>
      </c>
      <c r="I5" s="106"/>
      <c r="J5" s="105" t="s">
        <v>0</v>
      </c>
      <c r="K5" s="105"/>
      <c r="L5" s="103" t="s">
        <v>10</v>
      </c>
      <c r="M5" s="7"/>
      <c r="N5" s="7"/>
    </row>
    <row r="6" spans="1:14" ht="20.100000000000001" customHeight="1">
      <c r="A6" s="105"/>
      <c r="B6" s="105"/>
      <c r="C6" s="105"/>
      <c r="D6" s="105"/>
      <c r="E6" s="105"/>
      <c r="F6" s="29" t="s">
        <v>8</v>
      </c>
      <c r="G6" s="29" t="s">
        <v>9</v>
      </c>
      <c r="H6" s="29" t="s">
        <v>8</v>
      </c>
      <c r="I6" s="29" t="s">
        <v>9</v>
      </c>
      <c r="J6" s="30" t="s">
        <v>8</v>
      </c>
      <c r="K6" s="31" t="s">
        <v>9</v>
      </c>
      <c r="L6" s="103"/>
      <c r="M6" s="7"/>
      <c r="N6" s="7"/>
    </row>
    <row r="7" spans="1:14" s="7" customFormat="1" ht="23.1" customHeight="1">
      <c r="A7" s="119" t="s">
        <v>23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1:14" s="70" customFormat="1" ht="23.1" customHeight="1">
      <c r="A8" s="60" t="s">
        <v>13</v>
      </c>
      <c r="B8" s="61"/>
      <c r="C8" s="62" t="s">
        <v>14</v>
      </c>
      <c r="D8" s="63"/>
      <c r="E8" s="64"/>
      <c r="F8" s="65"/>
      <c r="G8" s="66">
        <f>E8*F8</f>
        <v>0</v>
      </c>
      <c r="H8" s="67"/>
      <c r="I8" s="67">
        <f>E8*H8</f>
        <v>0</v>
      </c>
      <c r="J8" s="68">
        <f>F8+H8</f>
        <v>0</v>
      </c>
      <c r="K8" s="61">
        <f>E8*J8</f>
        <v>0</v>
      </c>
      <c r="L8" s="69"/>
    </row>
    <row r="9" spans="1:14" s="80" customFormat="1" ht="23.1" customHeight="1">
      <c r="A9" s="71" t="s">
        <v>22</v>
      </c>
      <c r="B9" s="72"/>
      <c r="C9" s="73"/>
      <c r="D9" s="74" t="s">
        <v>20</v>
      </c>
      <c r="E9" s="82">
        <v>4</v>
      </c>
      <c r="F9" s="75"/>
      <c r="G9" s="76"/>
      <c r="H9" s="77"/>
      <c r="I9" s="77"/>
      <c r="J9" s="78"/>
      <c r="K9" s="72"/>
      <c r="L9" s="79"/>
    </row>
    <row r="10" spans="1:14" s="7" customFormat="1" ht="23.1" customHeight="1">
      <c r="A10" s="41" t="s">
        <v>16</v>
      </c>
      <c r="B10" s="33" t="s">
        <v>15</v>
      </c>
      <c r="C10" s="42" t="s">
        <v>19</v>
      </c>
      <c r="D10" s="49" t="s">
        <v>20</v>
      </c>
      <c r="E10" s="83">
        <v>4</v>
      </c>
      <c r="F10" s="44"/>
      <c r="G10" s="45">
        <f>E10*F10</f>
        <v>0</v>
      </c>
      <c r="H10" s="46"/>
      <c r="I10" s="46">
        <f>E10*H10</f>
        <v>0</v>
      </c>
      <c r="J10" s="47">
        <f>F10+H10</f>
        <v>0</v>
      </c>
      <c r="K10" s="48">
        <f>E10*J10</f>
        <v>0</v>
      </c>
      <c r="L10" s="50"/>
    </row>
    <row r="11" spans="1:14" s="7" customFormat="1" ht="23.1" customHeight="1">
      <c r="A11" s="41" t="s">
        <v>17</v>
      </c>
      <c r="B11" s="33" t="s">
        <v>15</v>
      </c>
      <c r="C11" s="34" t="s">
        <v>18</v>
      </c>
      <c r="D11" s="36" t="s">
        <v>21</v>
      </c>
      <c r="E11" s="84">
        <f>4*0.4*2+0.4*0.4*2</f>
        <v>3.5200000000000005</v>
      </c>
      <c r="F11" s="44"/>
      <c r="G11" s="45"/>
      <c r="H11" s="46"/>
      <c r="I11" s="46"/>
      <c r="J11" s="47"/>
      <c r="K11" s="48"/>
      <c r="L11" s="50"/>
    </row>
    <row r="12" spans="1:14" s="7" customFormat="1" ht="23.1" customHeight="1">
      <c r="A12" s="41"/>
      <c r="B12" s="33"/>
      <c r="C12" s="42"/>
      <c r="D12" s="43"/>
      <c r="E12" s="84"/>
      <c r="F12" s="44"/>
      <c r="G12" s="45">
        <f>E12*F12</f>
        <v>0</v>
      </c>
      <c r="H12" s="46"/>
      <c r="I12" s="46">
        <f>E12*H12</f>
        <v>0</v>
      </c>
      <c r="J12" s="47">
        <f>F12+H12</f>
        <v>0</v>
      </c>
      <c r="K12" s="48">
        <f>E12*J12</f>
        <v>0</v>
      </c>
      <c r="L12" s="50"/>
    </row>
    <row r="13" spans="1:14" s="80" customFormat="1" ht="23.1" customHeight="1">
      <c r="A13" s="71" t="s">
        <v>62</v>
      </c>
      <c r="B13" s="72"/>
      <c r="C13" s="73"/>
      <c r="D13" s="74" t="s">
        <v>20</v>
      </c>
      <c r="E13" s="82">
        <v>9.5</v>
      </c>
      <c r="F13" s="75"/>
      <c r="G13" s="76">
        <f>E13*F13</f>
        <v>0</v>
      </c>
      <c r="H13" s="77"/>
      <c r="I13" s="77">
        <f>E13*H13</f>
        <v>0</v>
      </c>
      <c r="J13" s="78">
        <f>F13+H13</f>
        <v>0</v>
      </c>
      <c r="K13" s="72">
        <f>E13*J13</f>
        <v>0</v>
      </c>
      <c r="L13" s="81"/>
    </row>
    <row r="14" spans="1:14" s="7" customFormat="1" ht="23.1" customHeight="1">
      <c r="A14" s="41" t="s">
        <v>16</v>
      </c>
      <c r="B14" s="33" t="s">
        <v>15</v>
      </c>
      <c r="C14" s="42" t="s">
        <v>19</v>
      </c>
      <c r="D14" s="49" t="s">
        <v>20</v>
      </c>
      <c r="E14" s="83">
        <v>9.5</v>
      </c>
      <c r="F14" s="44"/>
      <c r="G14" s="45"/>
      <c r="H14" s="46"/>
      <c r="I14" s="46"/>
      <c r="J14" s="47"/>
      <c r="K14" s="48"/>
      <c r="L14" s="50"/>
    </row>
    <row r="15" spans="1:14" s="7" customFormat="1" ht="23.1" customHeight="1">
      <c r="A15" s="41" t="s">
        <v>17</v>
      </c>
      <c r="B15" s="33" t="s">
        <v>15</v>
      </c>
      <c r="C15" s="34" t="s">
        <v>18</v>
      </c>
      <c r="D15" s="36" t="s">
        <v>21</v>
      </c>
      <c r="E15" s="84">
        <f>9.5*0.4*2+0.4*0.4*2</f>
        <v>7.9200000000000008</v>
      </c>
      <c r="F15" s="44"/>
      <c r="G15" s="45">
        <f>E15*F15</f>
        <v>0</v>
      </c>
      <c r="H15" s="46"/>
      <c r="I15" s="46">
        <f>E15*H15</f>
        <v>0</v>
      </c>
      <c r="J15" s="47">
        <f>F15+H15</f>
        <v>0</v>
      </c>
      <c r="K15" s="48">
        <f>E15*J15</f>
        <v>0</v>
      </c>
      <c r="L15" s="50"/>
    </row>
    <row r="16" spans="1:14" s="7" customFormat="1" ht="23.1" customHeight="1">
      <c r="A16" s="41"/>
      <c r="B16" s="33"/>
      <c r="C16" s="42"/>
      <c r="D16" s="49"/>
      <c r="E16" s="84"/>
      <c r="F16" s="44"/>
      <c r="G16" s="45">
        <f>E16*F16</f>
        <v>0</v>
      </c>
      <c r="H16" s="46"/>
      <c r="I16" s="46">
        <f>E16*H16</f>
        <v>0</v>
      </c>
      <c r="J16" s="47">
        <f>F16+H16</f>
        <v>0</v>
      </c>
      <c r="K16" s="48">
        <f>E16*J16</f>
        <v>0</v>
      </c>
      <c r="L16" s="50"/>
    </row>
    <row r="17" spans="1:12" s="80" customFormat="1" ht="23.1" customHeight="1">
      <c r="A17" s="71" t="s">
        <v>63</v>
      </c>
      <c r="B17" s="72"/>
      <c r="C17" s="73"/>
      <c r="D17" s="74" t="s">
        <v>20</v>
      </c>
      <c r="E17" s="82">
        <v>9.3000000000000007</v>
      </c>
      <c r="F17" s="75"/>
      <c r="G17" s="76"/>
      <c r="H17" s="77"/>
      <c r="I17" s="77"/>
      <c r="J17" s="78"/>
      <c r="K17" s="72"/>
      <c r="L17" s="81"/>
    </row>
    <row r="18" spans="1:12" s="7" customFormat="1" ht="23.1" customHeight="1">
      <c r="A18" s="41" t="s">
        <v>16</v>
      </c>
      <c r="B18" s="33" t="s">
        <v>15</v>
      </c>
      <c r="C18" s="42" t="s">
        <v>19</v>
      </c>
      <c r="D18" s="49" t="s">
        <v>20</v>
      </c>
      <c r="E18" s="83">
        <v>9.3000000000000007</v>
      </c>
      <c r="F18" s="44"/>
      <c r="G18" s="45">
        <f>E18*F18</f>
        <v>0</v>
      </c>
      <c r="H18" s="46"/>
      <c r="I18" s="46">
        <f>E18*H18</f>
        <v>0</v>
      </c>
      <c r="J18" s="47">
        <f>F18+H18</f>
        <v>0</v>
      </c>
      <c r="K18" s="48">
        <f>E18*J18</f>
        <v>0</v>
      </c>
      <c r="L18" s="50"/>
    </row>
    <row r="19" spans="1:12" s="7" customFormat="1" ht="23.1" customHeight="1">
      <c r="A19" s="41" t="s">
        <v>17</v>
      </c>
      <c r="B19" s="33" t="s">
        <v>15</v>
      </c>
      <c r="C19" s="34" t="s">
        <v>18</v>
      </c>
      <c r="D19" s="36" t="s">
        <v>21</v>
      </c>
      <c r="E19" s="84">
        <f>9.3*0.4*2+0.4*0.4*2</f>
        <v>7.7600000000000016</v>
      </c>
      <c r="F19" s="44"/>
      <c r="G19" s="45">
        <f>E19*F19</f>
        <v>0</v>
      </c>
      <c r="H19" s="46"/>
      <c r="I19" s="46">
        <f>E19*H19</f>
        <v>0</v>
      </c>
      <c r="J19" s="47">
        <f>F19+H19</f>
        <v>0</v>
      </c>
      <c r="K19" s="48">
        <f>E19*J19</f>
        <v>0</v>
      </c>
      <c r="L19" s="50"/>
    </row>
    <row r="20" spans="1:12" s="7" customFormat="1" ht="23.1" customHeight="1">
      <c r="A20" s="32"/>
      <c r="B20" s="33"/>
      <c r="C20" s="34"/>
      <c r="D20" s="36"/>
      <c r="E20" s="84"/>
      <c r="F20" s="44"/>
      <c r="G20" s="45"/>
      <c r="H20" s="46"/>
      <c r="I20" s="46"/>
      <c r="J20" s="47"/>
      <c r="K20" s="48"/>
      <c r="L20" s="50"/>
    </row>
    <row r="21" spans="1:12" s="70" customFormat="1" ht="23.1" customHeight="1">
      <c r="A21" s="60" t="s">
        <v>24</v>
      </c>
      <c r="B21" s="61"/>
      <c r="C21" s="62" t="s">
        <v>39</v>
      </c>
      <c r="D21" s="63"/>
      <c r="E21" s="90"/>
      <c r="F21" s="65"/>
      <c r="G21" s="66">
        <f>E21*F21</f>
        <v>0</v>
      </c>
      <c r="H21" s="67"/>
      <c r="I21" s="67">
        <f>E21*H21</f>
        <v>0</v>
      </c>
      <c r="J21" s="68">
        <f>F21+H21</f>
        <v>0</v>
      </c>
      <c r="K21" s="61">
        <f>E21*J21</f>
        <v>0</v>
      </c>
      <c r="L21" s="89"/>
    </row>
    <row r="22" spans="1:12" s="7" customFormat="1" ht="23.1" customHeight="1">
      <c r="A22" s="41" t="s">
        <v>27</v>
      </c>
      <c r="B22" s="33" t="s">
        <v>26</v>
      </c>
      <c r="C22" s="42" t="s">
        <v>29</v>
      </c>
      <c r="D22" s="43" t="s">
        <v>20</v>
      </c>
      <c r="E22" s="84">
        <v>104</v>
      </c>
      <c r="F22" s="44"/>
      <c r="G22" s="45">
        <f t="shared" ref="G22:G23" si="0">E22*F22</f>
        <v>0</v>
      </c>
      <c r="H22" s="46"/>
      <c r="I22" s="46">
        <f t="shared" ref="I22:I23" si="1">E22*H22</f>
        <v>0</v>
      </c>
      <c r="J22" s="47">
        <f t="shared" ref="J22:J24" si="2">F22+H22</f>
        <v>0</v>
      </c>
      <c r="K22" s="48">
        <f t="shared" ref="K22:K23" si="3">E22*J22</f>
        <v>0</v>
      </c>
      <c r="L22" s="50"/>
    </row>
    <row r="23" spans="1:12" s="7" customFormat="1" ht="23.1" customHeight="1">
      <c r="A23" s="41" t="s">
        <v>28</v>
      </c>
      <c r="B23" s="33" t="s">
        <v>26</v>
      </c>
      <c r="C23" s="42" t="s">
        <v>30</v>
      </c>
      <c r="D23" s="43" t="s">
        <v>20</v>
      </c>
      <c r="E23" s="84">
        <f>3.65*2+2.7*2*6</f>
        <v>39.700000000000003</v>
      </c>
      <c r="F23" s="44"/>
      <c r="G23" s="45">
        <f t="shared" si="0"/>
        <v>0</v>
      </c>
      <c r="H23" s="46"/>
      <c r="I23" s="46">
        <f t="shared" si="1"/>
        <v>0</v>
      </c>
      <c r="J23" s="47">
        <f t="shared" si="2"/>
        <v>0</v>
      </c>
      <c r="K23" s="48">
        <f t="shared" si="3"/>
        <v>0</v>
      </c>
      <c r="L23" s="50"/>
    </row>
    <row r="24" spans="1:12" s="7" customFormat="1" ht="23.1" customHeight="1">
      <c r="A24" s="41"/>
      <c r="B24" s="33"/>
      <c r="C24" s="42"/>
      <c r="D24" s="49"/>
      <c r="E24" s="83"/>
      <c r="F24" s="44"/>
      <c r="G24" s="45">
        <f>E24*F24</f>
        <v>0</v>
      </c>
      <c r="H24" s="46"/>
      <c r="I24" s="46">
        <f>E24*H24</f>
        <v>0</v>
      </c>
      <c r="J24" s="47">
        <f t="shared" si="2"/>
        <v>0</v>
      </c>
      <c r="K24" s="48">
        <f>E24*J24</f>
        <v>0</v>
      </c>
      <c r="L24" s="50"/>
    </row>
    <row r="25" spans="1:12" s="70" customFormat="1" ht="23.1" customHeight="1">
      <c r="A25" s="60" t="s">
        <v>25</v>
      </c>
      <c r="B25" s="61"/>
      <c r="C25" s="87" t="s">
        <v>31</v>
      </c>
      <c r="D25" s="88"/>
      <c r="E25" s="91"/>
      <c r="F25" s="65"/>
      <c r="G25" s="66"/>
      <c r="H25" s="67"/>
      <c r="I25" s="67"/>
      <c r="J25" s="68"/>
      <c r="K25" s="61"/>
      <c r="L25" s="89"/>
    </row>
    <row r="26" spans="1:12" s="7" customFormat="1" ht="23.1" customHeight="1">
      <c r="A26" s="41" t="s">
        <v>27</v>
      </c>
      <c r="B26" s="33" t="s">
        <v>26</v>
      </c>
      <c r="C26" s="42" t="s">
        <v>29</v>
      </c>
      <c r="D26" s="43" t="s">
        <v>20</v>
      </c>
      <c r="E26" s="84">
        <v>90</v>
      </c>
      <c r="F26" s="44"/>
      <c r="G26" s="45">
        <f>E26*F26</f>
        <v>0</v>
      </c>
      <c r="H26" s="46"/>
      <c r="I26" s="46">
        <f>E26*H26</f>
        <v>0</v>
      </c>
      <c r="J26" s="47">
        <f>F26+H26</f>
        <v>0</v>
      </c>
      <c r="K26" s="48">
        <f>E26*J26</f>
        <v>0</v>
      </c>
      <c r="L26" s="50"/>
    </row>
    <row r="27" spans="1:12" s="7" customFormat="1" ht="23.1" customHeight="1">
      <c r="A27" s="41" t="s">
        <v>28</v>
      </c>
      <c r="B27" s="33" t="s">
        <v>26</v>
      </c>
      <c r="C27" s="42" t="s">
        <v>30</v>
      </c>
      <c r="D27" s="43" t="s">
        <v>20</v>
      </c>
      <c r="E27" s="84">
        <v>17.850000000000001</v>
      </c>
      <c r="F27" s="44"/>
      <c r="G27" s="45">
        <f>E27*F27</f>
        <v>0</v>
      </c>
      <c r="H27" s="46"/>
      <c r="I27" s="46">
        <f>E27*H27</f>
        <v>0</v>
      </c>
      <c r="J27" s="47">
        <f>F27+H27</f>
        <v>0</v>
      </c>
      <c r="K27" s="48">
        <f>E27*J27</f>
        <v>0</v>
      </c>
      <c r="L27" s="50"/>
    </row>
    <row r="28" spans="1:12" s="7" customFormat="1" ht="23.1" customHeight="1">
      <c r="A28" s="41"/>
      <c r="B28" s="33"/>
      <c r="C28" s="42"/>
      <c r="D28" s="49"/>
      <c r="E28" s="85"/>
      <c r="F28" s="44"/>
      <c r="G28" s="45">
        <f>E28*F28</f>
        <v>0</v>
      </c>
      <c r="H28" s="46"/>
      <c r="I28" s="46">
        <f>E28*H28</f>
        <v>0</v>
      </c>
      <c r="J28" s="47">
        <f>F28+H28</f>
        <v>0</v>
      </c>
      <c r="K28" s="48">
        <f>E28*J28</f>
        <v>0</v>
      </c>
      <c r="L28" s="50"/>
    </row>
    <row r="29" spans="1:12" s="7" customFormat="1" ht="23.1" customHeight="1">
      <c r="A29" s="51"/>
      <c r="B29" s="33"/>
      <c r="C29" s="42"/>
      <c r="D29" s="49"/>
      <c r="E29" s="84"/>
      <c r="F29" s="44"/>
      <c r="G29" s="45"/>
      <c r="H29" s="46"/>
      <c r="I29" s="46"/>
      <c r="J29" s="47"/>
      <c r="K29" s="48"/>
      <c r="L29" s="50"/>
    </row>
    <row r="30" spans="1:12" s="70" customFormat="1" ht="23.1" customHeight="1">
      <c r="A30" s="60" t="s">
        <v>45</v>
      </c>
      <c r="B30" s="61"/>
      <c r="C30" s="87" t="s">
        <v>32</v>
      </c>
      <c r="D30" s="88"/>
      <c r="E30" s="91"/>
      <c r="F30" s="65"/>
      <c r="G30" s="66">
        <f>E30*F30</f>
        <v>0</v>
      </c>
      <c r="H30" s="67"/>
      <c r="I30" s="67">
        <f>E30*H30</f>
        <v>0</v>
      </c>
      <c r="J30" s="68">
        <f>F30+H30</f>
        <v>0</v>
      </c>
      <c r="K30" s="61">
        <f>E30*J30</f>
        <v>0</v>
      </c>
      <c r="L30" s="89"/>
    </row>
    <row r="31" spans="1:12" s="7" customFormat="1" ht="23.1" customHeight="1">
      <c r="A31" s="41" t="s">
        <v>27</v>
      </c>
      <c r="B31" s="33" t="s">
        <v>26</v>
      </c>
      <c r="C31" s="42" t="s">
        <v>29</v>
      </c>
      <c r="D31" s="43" t="s">
        <v>20</v>
      </c>
      <c r="E31" s="84">
        <v>240</v>
      </c>
      <c r="F31" s="44"/>
      <c r="G31" s="45">
        <f>E31*F31</f>
        <v>0</v>
      </c>
      <c r="H31" s="46"/>
      <c r="I31" s="46">
        <f>E31*H31</f>
        <v>0</v>
      </c>
      <c r="J31" s="47">
        <f>F31+H31</f>
        <v>0</v>
      </c>
      <c r="K31" s="48">
        <f>E31*J31</f>
        <v>0</v>
      </c>
      <c r="L31" s="50"/>
    </row>
    <row r="32" spans="1:12" s="7" customFormat="1" ht="23.1" customHeight="1">
      <c r="A32" s="41" t="s">
        <v>28</v>
      </c>
      <c r="B32" s="33" t="s">
        <v>26</v>
      </c>
      <c r="C32" s="42" t="s">
        <v>30</v>
      </c>
      <c r="D32" s="43" t="s">
        <v>20</v>
      </c>
      <c r="E32" s="84">
        <f>3.66*2*12</f>
        <v>87.84</v>
      </c>
      <c r="F32" s="44"/>
      <c r="G32" s="45"/>
      <c r="H32" s="46"/>
      <c r="I32" s="46"/>
      <c r="J32" s="47"/>
      <c r="K32" s="48"/>
      <c r="L32" s="50"/>
    </row>
    <row r="33" spans="1:12" s="7" customFormat="1" ht="23.1" customHeight="1">
      <c r="A33" s="41"/>
      <c r="B33" s="33"/>
      <c r="C33" s="42"/>
      <c r="D33" s="43"/>
      <c r="E33" s="84"/>
      <c r="F33" s="44"/>
      <c r="G33" s="45">
        <f>E33*F33</f>
        <v>0</v>
      </c>
      <c r="H33" s="46"/>
      <c r="I33" s="46">
        <f>E33*H33</f>
        <v>0</v>
      </c>
      <c r="J33" s="47">
        <f>F33+H33</f>
        <v>0</v>
      </c>
      <c r="K33" s="48">
        <f>E33*J33</f>
        <v>0</v>
      </c>
      <c r="L33" s="50"/>
    </row>
    <row r="34" spans="1:12" s="7" customFormat="1" ht="23.1" customHeight="1">
      <c r="A34" s="41"/>
      <c r="B34" s="33"/>
      <c r="C34" s="42"/>
      <c r="D34" s="49"/>
      <c r="E34" s="86"/>
      <c r="F34" s="44"/>
      <c r="G34" s="45">
        <f>E34*F34</f>
        <v>0</v>
      </c>
      <c r="H34" s="46"/>
      <c r="I34" s="46">
        <f>E34*H34</f>
        <v>0</v>
      </c>
      <c r="J34" s="47">
        <f>F34+H34</f>
        <v>0</v>
      </c>
      <c r="K34" s="48">
        <f>E34*J34</f>
        <v>0</v>
      </c>
      <c r="L34" s="50"/>
    </row>
    <row r="35" spans="1:12" s="70" customFormat="1" ht="23.1" customHeight="1">
      <c r="A35" s="60" t="s">
        <v>46</v>
      </c>
      <c r="B35" s="61"/>
      <c r="C35" s="87" t="s">
        <v>31</v>
      </c>
      <c r="D35" s="88"/>
      <c r="E35" s="91"/>
      <c r="F35" s="65"/>
      <c r="G35" s="66"/>
      <c r="H35" s="67"/>
      <c r="I35" s="67"/>
      <c r="J35" s="68"/>
      <c r="K35" s="61"/>
      <c r="L35" s="89"/>
    </row>
    <row r="36" spans="1:12" s="7" customFormat="1" ht="23.1" customHeight="1">
      <c r="A36" s="41" t="s">
        <v>27</v>
      </c>
      <c r="B36" s="33" t="s">
        <v>26</v>
      </c>
      <c r="C36" s="42" t="s">
        <v>29</v>
      </c>
      <c r="D36" s="43" t="s">
        <v>20</v>
      </c>
      <c r="E36" s="84">
        <f>45*2</f>
        <v>90</v>
      </c>
      <c r="F36" s="44"/>
      <c r="G36" s="45">
        <f>E36*F36</f>
        <v>0</v>
      </c>
      <c r="H36" s="46"/>
      <c r="I36" s="46">
        <f>E36*H36</f>
        <v>0</v>
      </c>
      <c r="J36" s="47">
        <f>F36+H36</f>
        <v>0</v>
      </c>
      <c r="K36" s="48">
        <f>E36*J36</f>
        <v>0</v>
      </c>
      <c r="L36" s="50"/>
    </row>
    <row r="37" spans="1:12" s="7" customFormat="1" ht="23.1" customHeight="1">
      <c r="A37" s="41" t="s">
        <v>28</v>
      </c>
      <c r="B37" s="33" t="s">
        <v>26</v>
      </c>
      <c r="C37" s="42" t="s">
        <v>30</v>
      </c>
      <c r="D37" s="43" t="s">
        <v>20</v>
      </c>
      <c r="E37" s="84">
        <f>2.65*5*2+1.98*2*2</f>
        <v>34.42</v>
      </c>
      <c r="F37" s="44"/>
      <c r="G37" s="45">
        <f>E37*F37</f>
        <v>0</v>
      </c>
      <c r="H37" s="46"/>
      <c r="I37" s="46">
        <f>E37*H37</f>
        <v>0</v>
      </c>
      <c r="J37" s="47">
        <f>F37+H37</f>
        <v>0</v>
      </c>
      <c r="K37" s="48">
        <f>E37*J37</f>
        <v>0</v>
      </c>
      <c r="L37" s="50"/>
    </row>
    <row r="38" spans="1:12" s="7" customFormat="1" ht="23.1" customHeight="1">
      <c r="A38" s="51"/>
      <c r="B38" s="33"/>
      <c r="C38" s="42"/>
      <c r="D38" s="49"/>
      <c r="E38" s="84"/>
      <c r="F38" s="44"/>
      <c r="G38" s="45"/>
      <c r="H38" s="46"/>
      <c r="I38" s="46"/>
      <c r="J38" s="47"/>
      <c r="K38" s="48"/>
      <c r="L38" s="50"/>
    </row>
    <row r="39" spans="1:12" s="70" customFormat="1" ht="23.1" customHeight="1">
      <c r="A39" s="60" t="s">
        <v>47</v>
      </c>
      <c r="B39" s="61"/>
      <c r="C39" s="62"/>
      <c r="D39" s="92"/>
      <c r="E39" s="91"/>
      <c r="F39" s="65"/>
      <c r="G39" s="66">
        <f>E39*F39</f>
        <v>0</v>
      </c>
      <c r="H39" s="67"/>
      <c r="I39" s="67">
        <f>E39*H39</f>
        <v>0</v>
      </c>
      <c r="J39" s="68">
        <f>F39+H39</f>
        <v>0</v>
      </c>
      <c r="K39" s="61">
        <f>E39*J39</f>
        <v>0</v>
      </c>
      <c r="L39" s="89"/>
    </row>
    <row r="40" spans="1:12" s="7" customFormat="1" ht="23.1" customHeight="1">
      <c r="A40" s="41" t="s">
        <v>33</v>
      </c>
      <c r="B40" s="33" t="s">
        <v>35</v>
      </c>
      <c r="C40" s="42" t="s">
        <v>40</v>
      </c>
      <c r="D40" s="49" t="s">
        <v>36</v>
      </c>
      <c r="E40" s="84">
        <v>58.5</v>
      </c>
      <c r="F40" s="44"/>
      <c r="G40" s="45">
        <f>E40*F40</f>
        <v>0</v>
      </c>
      <c r="H40" s="46"/>
      <c r="I40" s="46">
        <f>E40*H40</f>
        <v>0</v>
      </c>
      <c r="J40" s="39">
        <f>F40+H40</f>
        <v>0</v>
      </c>
      <c r="K40" s="48">
        <f>E40*J40</f>
        <v>0</v>
      </c>
      <c r="L40" s="50"/>
    </row>
    <row r="41" spans="1:12" s="7" customFormat="1" ht="23.1" customHeight="1">
      <c r="A41" s="41" t="s">
        <v>34</v>
      </c>
      <c r="B41" s="33" t="s">
        <v>35</v>
      </c>
      <c r="C41" s="42" t="s">
        <v>41</v>
      </c>
      <c r="D41" s="49" t="s">
        <v>37</v>
      </c>
      <c r="E41" s="84">
        <v>57</v>
      </c>
      <c r="F41" s="44"/>
      <c r="G41" s="45"/>
      <c r="H41" s="46"/>
      <c r="I41" s="46"/>
      <c r="J41" s="47"/>
      <c r="K41" s="48"/>
      <c r="L41" s="50"/>
    </row>
    <row r="42" spans="1:12" s="7" customFormat="1" ht="23.1" customHeight="1">
      <c r="A42" s="41"/>
      <c r="B42" s="33"/>
      <c r="C42" s="42"/>
      <c r="D42" s="49"/>
      <c r="E42" s="84"/>
      <c r="F42" s="44"/>
      <c r="G42" s="45">
        <f t="shared" ref="G42:G51" si="4">E42*F42</f>
        <v>0</v>
      </c>
      <c r="H42" s="46"/>
      <c r="I42" s="46">
        <f t="shared" ref="I42:I51" si="5">E42*H42</f>
        <v>0</v>
      </c>
      <c r="J42" s="47">
        <f>F42+H42</f>
        <v>0</v>
      </c>
      <c r="K42" s="48">
        <f>E42*J42</f>
        <v>0</v>
      </c>
      <c r="L42" s="50"/>
    </row>
    <row r="43" spans="1:12" s="70" customFormat="1" ht="23.1" customHeight="1">
      <c r="A43" s="60" t="s">
        <v>48</v>
      </c>
      <c r="B43" s="61"/>
      <c r="C43" s="62"/>
      <c r="D43" s="92"/>
      <c r="E43" s="91"/>
      <c r="F43" s="65"/>
      <c r="G43" s="66">
        <f t="shared" si="4"/>
        <v>0</v>
      </c>
      <c r="H43" s="67"/>
      <c r="I43" s="67">
        <f t="shared" si="5"/>
        <v>0</v>
      </c>
      <c r="J43" s="68">
        <f>F43+H43</f>
        <v>0</v>
      </c>
      <c r="K43" s="61">
        <f>E43*J43</f>
        <v>0</v>
      </c>
      <c r="L43" s="89"/>
    </row>
    <row r="44" spans="1:12" s="7" customFormat="1" ht="23.1" customHeight="1">
      <c r="A44" s="41" t="s">
        <v>33</v>
      </c>
      <c r="B44" s="33" t="s">
        <v>35</v>
      </c>
      <c r="C44" s="42" t="s">
        <v>40</v>
      </c>
      <c r="D44" s="49" t="s">
        <v>36</v>
      </c>
      <c r="E44" s="84">
        <v>4.5</v>
      </c>
      <c r="F44" s="44"/>
      <c r="G44" s="45">
        <f t="shared" si="4"/>
        <v>0</v>
      </c>
      <c r="H44" s="46"/>
      <c r="I44" s="46">
        <f t="shared" si="5"/>
        <v>0</v>
      </c>
      <c r="J44" s="47">
        <f>F44+H44</f>
        <v>0</v>
      </c>
      <c r="K44" s="48">
        <f>E44*J44</f>
        <v>0</v>
      </c>
      <c r="L44" s="50"/>
    </row>
    <row r="45" spans="1:12" s="7" customFormat="1" ht="23.1" customHeight="1">
      <c r="A45" s="41" t="s">
        <v>34</v>
      </c>
      <c r="B45" s="33" t="s">
        <v>35</v>
      </c>
      <c r="C45" s="42" t="s">
        <v>41</v>
      </c>
      <c r="D45" s="49" t="s">
        <v>37</v>
      </c>
      <c r="E45" s="84">
        <v>2.4</v>
      </c>
      <c r="F45" s="44"/>
      <c r="G45" s="45">
        <f t="shared" si="4"/>
        <v>0</v>
      </c>
      <c r="H45" s="46"/>
      <c r="I45" s="46">
        <f t="shared" si="5"/>
        <v>0</v>
      </c>
      <c r="J45" s="47"/>
      <c r="K45" s="48"/>
      <c r="L45" s="50"/>
    </row>
    <row r="46" spans="1:12" s="7" customFormat="1" ht="23.1" customHeight="1">
      <c r="A46" s="41"/>
      <c r="B46" s="33"/>
      <c r="C46" s="42"/>
      <c r="D46" s="49"/>
      <c r="E46" s="84"/>
      <c r="F46" s="44"/>
      <c r="G46" s="45">
        <f t="shared" si="4"/>
        <v>0</v>
      </c>
      <c r="H46" s="46"/>
      <c r="I46" s="46">
        <f t="shared" si="5"/>
        <v>0</v>
      </c>
      <c r="J46" s="47">
        <f>F46+H46</f>
        <v>0</v>
      </c>
      <c r="K46" s="48">
        <f>E46*J46</f>
        <v>0</v>
      </c>
      <c r="L46" s="50"/>
    </row>
    <row r="47" spans="1:12" s="70" customFormat="1" ht="23.1" customHeight="1">
      <c r="A47" s="60" t="s">
        <v>49</v>
      </c>
      <c r="B47" s="61"/>
      <c r="C47" s="62"/>
      <c r="D47" s="92"/>
      <c r="E47" s="91"/>
      <c r="F47" s="65"/>
      <c r="G47" s="66">
        <f t="shared" si="4"/>
        <v>0</v>
      </c>
      <c r="H47" s="67"/>
      <c r="I47" s="67">
        <f t="shared" si="5"/>
        <v>0</v>
      </c>
      <c r="J47" s="68">
        <f>F47+H47</f>
        <v>0</v>
      </c>
      <c r="K47" s="61">
        <f>E47*J47</f>
        <v>0</v>
      </c>
      <c r="L47" s="89"/>
    </row>
    <row r="48" spans="1:12" s="7" customFormat="1" ht="23.1" customHeight="1">
      <c r="A48" s="41" t="s">
        <v>33</v>
      </c>
      <c r="B48" s="33" t="s">
        <v>35</v>
      </c>
      <c r="C48" s="42" t="s">
        <v>40</v>
      </c>
      <c r="D48" s="49" t="s">
        <v>36</v>
      </c>
      <c r="E48" s="84">
        <v>16.3</v>
      </c>
      <c r="F48" s="44"/>
      <c r="G48" s="45">
        <f t="shared" si="4"/>
        <v>0</v>
      </c>
      <c r="H48" s="46"/>
      <c r="I48" s="46">
        <f t="shared" si="5"/>
        <v>0</v>
      </c>
      <c r="J48" s="47">
        <f>F48+H48</f>
        <v>0</v>
      </c>
      <c r="K48" s="48">
        <f>E48*J48</f>
        <v>0</v>
      </c>
      <c r="L48" s="50"/>
    </row>
    <row r="49" spans="1:12" s="7" customFormat="1" ht="23.1" customHeight="1">
      <c r="A49" s="41" t="s">
        <v>34</v>
      </c>
      <c r="B49" s="33" t="s">
        <v>35</v>
      </c>
      <c r="C49" s="42" t="s">
        <v>41</v>
      </c>
      <c r="D49" s="49" t="s">
        <v>37</v>
      </c>
      <c r="E49" s="84">
        <v>14.2</v>
      </c>
      <c r="F49" s="44"/>
      <c r="G49" s="45">
        <f t="shared" si="4"/>
        <v>0</v>
      </c>
      <c r="H49" s="46"/>
      <c r="I49" s="46">
        <f t="shared" si="5"/>
        <v>0</v>
      </c>
      <c r="J49" s="47"/>
      <c r="K49" s="48"/>
      <c r="L49" s="50"/>
    </row>
    <row r="50" spans="1:12" s="7" customFormat="1" ht="23.1" customHeight="1">
      <c r="A50" s="41"/>
      <c r="B50" s="33"/>
      <c r="C50" s="42"/>
      <c r="D50" s="49"/>
      <c r="E50" s="84"/>
      <c r="F50" s="44"/>
      <c r="G50" s="45">
        <f t="shared" si="4"/>
        <v>0</v>
      </c>
      <c r="H50" s="46"/>
      <c r="I50" s="46">
        <f t="shared" si="5"/>
        <v>0</v>
      </c>
      <c r="J50" s="47">
        <f>F50+H50</f>
        <v>0</v>
      </c>
      <c r="K50" s="48">
        <f>E50*J50</f>
        <v>0</v>
      </c>
      <c r="L50" s="50"/>
    </row>
    <row r="51" spans="1:12" s="70" customFormat="1" ht="23.1" customHeight="1">
      <c r="A51" s="60" t="s">
        <v>50</v>
      </c>
      <c r="B51" s="61"/>
      <c r="C51" s="62"/>
      <c r="D51" s="92"/>
      <c r="E51" s="91"/>
      <c r="F51" s="65"/>
      <c r="G51" s="66">
        <f t="shared" si="4"/>
        <v>0</v>
      </c>
      <c r="H51" s="67"/>
      <c r="I51" s="67">
        <f t="shared" si="5"/>
        <v>0</v>
      </c>
      <c r="J51" s="68">
        <f>F51+H51</f>
        <v>0</v>
      </c>
      <c r="K51" s="61">
        <f>E51*J51</f>
        <v>0</v>
      </c>
      <c r="L51" s="89"/>
    </row>
    <row r="52" spans="1:12" s="7" customFormat="1" ht="23.1" customHeight="1">
      <c r="A52" s="41" t="s">
        <v>33</v>
      </c>
      <c r="B52" s="33" t="s">
        <v>35</v>
      </c>
      <c r="C52" s="42"/>
      <c r="D52" s="49" t="s">
        <v>36</v>
      </c>
      <c r="E52" s="84">
        <v>16.3</v>
      </c>
      <c r="F52" s="44"/>
      <c r="G52" s="45"/>
      <c r="H52" s="46"/>
      <c r="I52" s="46"/>
      <c r="J52" s="47"/>
      <c r="K52" s="48"/>
      <c r="L52" s="50"/>
    </row>
    <row r="53" spans="1:12" s="7" customFormat="1" ht="23.1" customHeight="1">
      <c r="A53" s="41" t="s">
        <v>34</v>
      </c>
      <c r="B53" s="33" t="s">
        <v>35</v>
      </c>
      <c r="C53" s="42"/>
      <c r="D53" s="49" t="s">
        <v>37</v>
      </c>
      <c r="E53" s="84">
        <v>14.2</v>
      </c>
      <c r="F53" s="44"/>
      <c r="G53" s="45">
        <f>E53*F53</f>
        <v>0</v>
      </c>
      <c r="H53" s="46"/>
      <c r="I53" s="46">
        <f>E53*H53</f>
        <v>0</v>
      </c>
      <c r="J53" s="47">
        <f>F53+H53</f>
        <v>0</v>
      </c>
      <c r="K53" s="48">
        <f>E53*J53</f>
        <v>0</v>
      </c>
      <c r="L53" s="50"/>
    </row>
    <row r="54" spans="1:12" s="7" customFormat="1" ht="23.1" customHeight="1">
      <c r="A54" s="41"/>
      <c r="B54" s="33"/>
      <c r="C54" s="42"/>
      <c r="D54" s="49"/>
      <c r="E54" s="84"/>
      <c r="F54" s="44"/>
      <c r="G54" s="45">
        <f>E54*F54</f>
        <v>0</v>
      </c>
      <c r="H54" s="46"/>
      <c r="I54" s="46">
        <f>E54*H54</f>
        <v>0</v>
      </c>
      <c r="J54" s="47">
        <f>F54+H54</f>
        <v>0</v>
      </c>
      <c r="K54" s="48">
        <f>E54*J54</f>
        <v>0</v>
      </c>
      <c r="L54" s="50"/>
    </row>
    <row r="55" spans="1:12" s="70" customFormat="1" ht="23.1" customHeight="1">
      <c r="A55" s="60" t="s">
        <v>51</v>
      </c>
      <c r="B55" s="61" t="s">
        <v>42</v>
      </c>
      <c r="C55" s="62" t="s">
        <v>43</v>
      </c>
      <c r="D55" s="92" t="s">
        <v>37</v>
      </c>
      <c r="E55" s="91">
        <v>16</v>
      </c>
      <c r="F55" s="65"/>
      <c r="G55" s="66">
        <f>E55*F55</f>
        <v>0</v>
      </c>
      <c r="H55" s="67"/>
      <c r="I55" s="67">
        <f>E55*H55</f>
        <v>0</v>
      </c>
      <c r="J55" s="68">
        <f>F55+H55</f>
        <v>0</v>
      </c>
      <c r="K55" s="61">
        <f>E55*J55</f>
        <v>0</v>
      </c>
      <c r="L55" s="89"/>
    </row>
    <row r="56" spans="1:12" s="7" customFormat="1" ht="23.1" customHeight="1">
      <c r="A56" s="41"/>
      <c r="B56" s="33"/>
      <c r="C56" s="42"/>
      <c r="D56" s="49"/>
      <c r="E56" s="84"/>
      <c r="F56" s="44"/>
      <c r="G56" s="45"/>
      <c r="H56" s="46"/>
      <c r="I56" s="46"/>
      <c r="J56" s="47"/>
      <c r="K56" s="48"/>
      <c r="L56" s="50"/>
    </row>
    <row r="57" spans="1:12" s="70" customFormat="1" ht="23.1" customHeight="1">
      <c r="A57" s="60" t="s">
        <v>52</v>
      </c>
      <c r="B57" s="61" t="s">
        <v>42</v>
      </c>
      <c r="C57" s="62" t="s">
        <v>38</v>
      </c>
      <c r="D57" s="92" t="s">
        <v>37</v>
      </c>
      <c r="E57" s="91">
        <v>42.98</v>
      </c>
      <c r="F57" s="65"/>
      <c r="G57" s="66">
        <f>E57*F57</f>
        <v>0</v>
      </c>
      <c r="H57" s="67"/>
      <c r="I57" s="67">
        <f>E57*H57</f>
        <v>0</v>
      </c>
      <c r="J57" s="68">
        <f>F57+H57</f>
        <v>0</v>
      </c>
      <c r="K57" s="61">
        <f>E57*J57</f>
        <v>0</v>
      </c>
      <c r="L57" s="89"/>
    </row>
    <row r="58" spans="1:12" s="7" customFormat="1" ht="23.1" customHeight="1">
      <c r="A58" s="41"/>
      <c r="B58" s="33"/>
      <c r="C58" s="42"/>
      <c r="D58" s="49"/>
      <c r="E58" s="84"/>
      <c r="F58" s="44"/>
      <c r="G58" s="45">
        <f>E58*F58</f>
        <v>0</v>
      </c>
      <c r="H58" s="46"/>
      <c r="I58" s="46">
        <f>E58*H58</f>
        <v>0</v>
      </c>
      <c r="J58" s="47">
        <f>F58+H58</f>
        <v>0</v>
      </c>
      <c r="K58" s="48">
        <f>E58*J58</f>
        <v>0</v>
      </c>
      <c r="L58" s="50"/>
    </row>
    <row r="59" spans="1:12" s="93" customFormat="1" ht="23.1" customHeight="1">
      <c r="A59" s="122" t="s">
        <v>44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4"/>
    </row>
    <row r="60" spans="1:12" s="7" customFormat="1" ht="23.1" customHeight="1">
      <c r="A60" s="41"/>
      <c r="B60" s="33"/>
      <c r="C60" s="42"/>
      <c r="D60" s="49"/>
      <c r="E60" s="84"/>
      <c r="F60" s="44"/>
      <c r="G60" s="45">
        <f>E60*F60</f>
        <v>0</v>
      </c>
      <c r="H60" s="46"/>
      <c r="I60" s="46">
        <f>E60*H60</f>
        <v>0</v>
      </c>
      <c r="J60" s="47">
        <f>F60+H60</f>
        <v>0</v>
      </c>
      <c r="K60" s="48">
        <f>E60*J60</f>
        <v>0</v>
      </c>
      <c r="L60" s="50"/>
    </row>
    <row r="61" spans="1:12" s="7" customFormat="1" ht="23.1" customHeight="1">
      <c r="A61" s="60" t="s">
        <v>53</v>
      </c>
      <c r="B61" s="61"/>
      <c r="C61" s="62" t="s">
        <v>56</v>
      </c>
      <c r="D61" s="63"/>
      <c r="E61" s="90"/>
      <c r="F61" s="65"/>
      <c r="G61" s="66">
        <f>E61*F61</f>
        <v>0</v>
      </c>
      <c r="H61" s="67"/>
      <c r="I61" s="67">
        <f>E61*H61</f>
        <v>0</v>
      </c>
      <c r="J61" s="68">
        <f>F61+H61</f>
        <v>0</v>
      </c>
      <c r="K61" s="61">
        <f>E61*J61</f>
        <v>0</v>
      </c>
      <c r="L61" s="89"/>
    </row>
    <row r="62" spans="1:12" s="8" customFormat="1" ht="23.1" customHeight="1">
      <c r="A62" s="41" t="s">
        <v>27</v>
      </c>
      <c r="B62" s="33" t="s">
        <v>26</v>
      </c>
      <c r="C62" s="94" t="s">
        <v>57</v>
      </c>
      <c r="D62" s="43" t="s">
        <v>20</v>
      </c>
      <c r="E62" s="84">
        <v>78</v>
      </c>
      <c r="F62" s="44"/>
      <c r="G62" s="45">
        <f t="shared" ref="G62:G63" si="6">E62*F62</f>
        <v>0</v>
      </c>
      <c r="H62" s="46"/>
      <c r="I62" s="46">
        <f t="shared" ref="I62:I63" si="7">E62*H62</f>
        <v>0</v>
      </c>
      <c r="J62" s="47">
        <f t="shared" ref="J62:J63" si="8">F62+H62</f>
        <v>0</v>
      </c>
      <c r="K62" s="48">
        <f t="shared" ref="K62:K63" si="9">E62*J62</f>
        <v>0</v>
      </c>
      <c r="L62" s="50"/>
    </row>
    <row r="63" spans="1:12" s="8" customFormat="1" ht="23.1" customHeight="1">
      <c r="A63" s="41" t="s">
        <v>28</v>
      </c>
      <c r="B63" s="33" t="s">
        <v>26</v>
      </c>
      <c r="C63" s="42" t="s">
        <v>30</v>
      </c>
      <c r="D63" s="43" t="s">
        <v>20</v>
      </c>
      <c r="E63" s="84">
        <f>14.73*2</f>
        <v>29.46</v>
      </c>
      <c r="F63" s="44"/>
      <c r="G63" s="45">
        <f t="shared" si="6"/>
        <v>0</v>
      </c>
      <c r="H63" s="46"/>
      <c r="I63" s="46">
        <f t="shared" si="7"/>
        <v>0</v>
      </c>
      <c r="J63" s="47">
        <f t="shared" si="8"/>
        <v>0</v>
      </c>
      <c r="K63" s="48">
        <f t="shared" si="9"/>
        <v>0</v>
      </c>
      <c r="L63" s="50"/>
    </row>
    <row r="64" spans="1:12" s="8" customFormat="1" ht="23.1" customHeight="1">
      <c r="A64" s="41"/>
      <c r="B64" s="33"/>
      <c r="C64" s="42"/>
      <c r="D64" s="49"/>
      <c r="E64" s="84"/>
      <c r="F64" s="37"/>
      <c r="G64" s="45">
        <f>E64*F64</f>
        <v>0</v>
      </c>
      <c r="H64" s="54"/>
      <c r="I64" s="46">
        <f>E64*H64</f>
        <v>0</v>
      </c>
      <c r="J64" s="47">
        <f>F64+H64</f>
        <v>0</v>
      </c>
      <c r="K64" s="48">
        <f>E64*J64</f>
        <v>0</v>
      </c>
      <c r="L64" s="40"/>
    </row>
    <row r="65" spans="1:12" s="8" customFormat="1" ht="23.1" customHeight="1">
      <c r="A65" s="60" t="s">
        <v>54</v>
      </c>
      <c r="B65" s="61"/>
      <c r="C65" s="62" t="s">
        <v>58</v>
      </c>
      <c r="D65" s="63"/>
      <c r="E65" s="90"/>
      <c r="F65" s="65"/>
      <c r="G65" s="66">
        <f>E65*F65</f>
        <v>0</v>
      </c>
      <c r="H65" s="67"/>
      <c r="I65" s="67">
        <f>E65*H65</f>
        <v>0</v>
      </c>
      <c r="J65" s="68">
        <f>F65+H65</f>
        <v>0</v>
      </c>
      <c r="K65" s="61">
        <f>E65*J65</f>
        <v>0</v>
      </c>
      <c r="L65" s="89"/>
    </row>
    <row r="66" spans="1:12" s="8" customFormat="1" ht="23.1" customHeight="1">
      <c r="A66" s="41" t="s">
        <v>27</v>
      </c>
      <c r="B66" s="33" t="s">
        <v>26</v>
      </c>
      <c r="C66" s="42" t="s">
        <v>29</v>
      </c>
      <c r="D66" s="43" t="s">
        <v>20</v>
      </c>
      <c r="E66" s="84">
        <v>60</v>
      </c>
      <c r="F66" s="44"/>
      <c r="G66" s="45">
        <f t="shared" ref="G66:G67" si="10">E66*F66</f>
        <v>0</v>
      </c>
      <c r="H66" s="46"/>
      <c r="I66" s="46">
        <f t="shared" ref="I66:I67" si="11">E66*H66</f>
        <v>0</v>
      </c>
      <c r="J66" s="47">
        <f t="shared" ref="J66:J67" si="12">F66+H66</f>
        <v>0</v>
      </c>
      <c r="K66" s="48">
        <f t="shared" ref="K66:K67" si="13">E66*J66</f>
        <v>0</v>
      </c>
      <c r="L66" s="50"/>
    </row>
    <row r="67" spans="1:12" s="8" customFormat="1" ht="23.1" customHeight="1">
      <c r="A67" s="41" t="s">
        <v>28</v>
      </c>
      <c r="B67" s="33" t="s">
        <v>26</v>
      </c>
      <c r="C67" s="42" t="s">
        <v>30</v>
      </c>
      <c r="D67" s="43" t="s">
        <v>20</v>
      </c>
      <c r="E67" s="84">
        <f>3.65*2*3</f>
        <v>21.9</v>
      </c>
      <c r="F67" s="44"/>
      <c r="G67" s="45">
        <f t="shared" si="10"/>
        <v>0</v>
      </c>
      <c r="H67" s="46"/>
      <c r="I67" s="46">
        <f t="shared" si="11"/>
        <v>0</v>
      </c>
      <c r="J67" s="47">
        <f t="shared" si="12"/>
        <v>0</v>
      </c>
      <c r="K67" s="48">
        <f t="shared" si="13"/>
        <v>0</v>
      </c>
      <c r="L67" s="50"/>
    </row>
    <row r="68" spans="1:12" s="8" customFormat="1" ht="23.1" customHeight="1">
      <c r="A68" s="41"/>
      <c r="B68" s="33"/>
      <c r="C68" s="42"/>
      <c r="D68" s="49"/>
      <c r="E68" s="52"/>
      <c r="F68" s="37"/>
      <c r="G68" s="45">
        <f>E68*F68</f>
        <v>0</v>
      </c>
      <c r="H68" s="54"/>
      <c r="I68" s="46">
        <f>E68*H68</f>
        <v>0</v>
      </c>
      <c r="J68" s="47">
        <f>F68+H68</f>
        <v>0</v>
      </c>
      <c r="K68" s="48">
        <f>E68*J68</f>
        <v>0</v>
      </c>
      <c r="L68" s="40"/>
    </row>
    <row r="69" spans="1:12" s="8" customFormat="1" ht="23.1" customHeight="1">
      <c r="A69" s="60" t="s">
        <v>55</v>
      </c>
      <c r="B69" s="61"/>
      <c r="C69" s="62" t="s">
        <v>59</v>
      </c>
      <c r="D69" s="63"/>
      <c r="E69" s="90"/>
      <c r="F69" s="65"/>
      <c r="G69" s="66">
        <f>E69*F69</f>
        <v>0</v>
      </c>
      <c r="H69" s="67"/>
      <c r="I69" s="67">
        <f>E69*H69</f>
        <v>0</v>
      </c>
      <c r="J69" s="68">
        <f>F69+H69</f>
        <v>0</v>
      </c>
      <c r="K69" s="61">
        <f>E69*J69</f>
        <v>0</v>
      </c>
      <c r="L69" s="89"/>
    </row>
    <row r="70" spans="1:12" s="8" customFormat="1" ht="23.1" customHeight="1">
      <c r="A70" s="41" t="s">
        <v>27</v>
      </c>
      <c r="B70" s="33" t="s">
        <v>26</v>
      </c>
      <c r="C70" s="42" t="s">
        <v>29</v>
      </c>
      <c r="D70" s="43" t="s">
        <v>20</v>
      </c>
      <c r="E70" s="84">
        <f>48*2</f>
        <v>96</v>
      </c>
      <c r="F70" s="44"/>
      <c r="G70" s="45">
        <f t="shared" ref="G70:G71" si="14">E70*F70</f>
        <v>0</v>
      </c>
      <c r="H70" s="46"/>
      <c r="I70" s="46">
        <f t="shared" ref="I70:I71" si="15">E70*H70</f>
        <v>0</v>
      </c>
      <c r="J70" s="47">
        <f t="shared" ref="J70:J71" si="16">F70+H70</f>
        <v>0</v>
      </c>
      <c r="K70" s="48">
        <f t="shared" ref="K70:K71" si="17">E70*J70</f>
        <v>0</v>
      </c>
      <c r="L70" s="50"/>
    </row>
    <row r="71" spans="1:12" s="8" customFormat="1" ht="23.1" customHeight="1">
      <c r="A71" s="41" t="s">
        <v>28</v>
      </c>
      <c r="B71" s="33" t="s">
        <v>26</v>
      </c>
      <c r="C71" s="42" t="s">
        <v>30</v>
      </c>
      <c r="D71" s="43" t="s">
        <v>20</v>
      </c>
      <c r="E71" s="84">
        <f>5.66*6</f>
        <v>33.96</v>
      </c>
      <c r="F71" s="44"/>
      <c r="G71" s="45">
        <f t="shared" si="14"/>
        <v>0</v>
      </c>
      <c r="H71" s="46"/>
      <c r="I71" s="46">
        <f t="shared" si="15"/>
        <v>0</v>
      </c>
      <c r="J71" s="47">
        <f t="shared" si="16"/>
        <v>0</v>
      </c>
      <c r="K71" s="48">
        <f t="shared" si="17"/>
        <v>0</v>
      </c>
      <c r="L71" s="50"/>
    </row>
    <row r="72" spans="1:12" s="8" customFormat="1" ht="23.1" customHeight="1">
      <c r="A72" s="51"/>
      <c r="B72" s="33"/>
      <c r="C72" s="42"/>
      <c r="D72" s="49"/>
      <c r="E72" s="52"/>
      <c r="F72" s="37"/>
      <c r="G72" s="38">
        <f t="shared" ref="G72:G75" si="18">E72*F72</f>
        <v>0</v>
      </c>
      <c r="H72" s="54"/>
      <c r="I72" s="53">
        <f t="shared" ref="I72:I75" si="19">E72*H72</f>
        <v>0</v>
      </c>
      <c r="J72" s="39">
        <f t="shared" ref="J72:J75" si="20">F72+H72</f>
        <v>0</v>
      </c>
      <c r="K72" s="33">
        <f t="shared" ref="K72:K75" si="21">E72*J72</f>
        <v>0</v>
      </c>
      <c r="L72" s="40"/>
    </row>
    <row r="73" spans="1:12" s="8" customFormat="1" ht="23.1" customHeight="1">
      <c r="A73" s="41"/>
      <c r="B73" s="33"/>
      <c r="C73" s="42"/>
      <c r="D73" s="49"/>
      <c r="E73" s="52"/>
      <c r="F73" s="44"/>
      <c r="G73" s="38">
        <f t="shared" si="18"/>
        <v>0</v>
      </c>
      <c r="H73" s="46"/>
      <c r="I73" s="53">
        <f t="shared" si="19"/>
        <v>0</v>
      </c>
      <c r="J73" s="39">
        <f t="shared" si="20"/>
        <v>0</v>
      </c>
      <c r="K73" s="33">
        <f t="shared" si="21"/>
        <v>0</v>
      </c>
      <c r="L73" s="40"/>
    </row>
    <row r="74" spans="1:12" s="96" customFormat="1" ht="23.1" customHeight="1">
      <c r="A74" s="60" t="s">
        <v>67</v>
      </c>
      <c r="B74" s="61"/>
      <c r="C74" s="62"/>
      <c r="D74" s="92"/>
      <c r="E74" s="91"/>
      <c r="F74" s="65"/>
      <c r="G74" s="66">
        <f t="shared" si="18"/>
        <v>0</v>
      </c>
      <c r="H74" s="95"/>
      <c r="I74" s="67">
        <f t="shared" si="19"/>
        <v>0</v>
      </c>
      <c r="J74" s="68">
        <f t="shared" si="20"/>
        <v>0</v>
      </c>
      <c r="K74" s="61">
        <f t="shared" si="21"/>
        <v>0</v>
      </c>
      <c r="L74" s="89"/>
    </row>
    <row r="75" spans="1:12" s="8" customFormat="1" ht="23.1" customHeight="1">
      <c r="A75" s="41" t="s">
        <v>33</v>
      </c>
      <c r="B75" s="33" t="s">
        <v>35</v>
      </c>
      <c r="C75" s="42" t="s">
        <v>60</v>
      </c>
      <c r="D75" s="49" t="s">
        <v>36</v>
      </c>
      <c r="E75" s="84">
        <v>14.2</v>
      </c>
      <c r="F75" s="37"/>
      <c r="G75" s="38">
        <f t="shared" si="18"/>
        <v>0</v>
      </c>
      <c r="H75" s="54"/>
      <c r="I75" s="53">
        <f t="shared" si="19"/>
        <v>0</v>
      </c>
      <c r="J75" s="39">
        <f t="shared" si="20"/>
        <v>0</v>
      </c>
      <c r="K75" s="33">
        <f t="shared" si="21"/>
        <v>0</v>
      </c>
      <c r="L75" s="40"/>
    </row>
    <row r="76" spans="1:12" s="8" customFormat="1" ht="23.1" customHeight="1">
      <c r="A76" s="41" t="s">
        <v>34</v>
      </c>
      <c r="B76" s="33" t="s">
        <v>35</v>
      </c>
      <c r="C76" s="42" t="s">
        <v>61</v>
      </c>
      <c r="D76" s="49" t="s">
        <v>37</v>
      </c>
      <c r="E76" s="84">
        <v>9.1</v>
      </c>
      <c r="F76" s="37"/>
      <c r="G76" s="38"/>
      <c r="H76" s="54"/>
      <c r="I76" s="53"/>
      <c r="J76" s="39"/>
      <c r="K76" s="33"/>
      <c r="L76" s="40"/>
    </row>
    <row r="77" spans="1:12" s="8" customFormat="1" ht="23.1" customHeight="1">
      <c r="A77" s="41"/>
      <c r="B77" s="33"/>
      <c r="C77" s="42"/>
      <c r="D77" s="49"/>
      <c r="E77" s="84"/>
      <c r="F77" s="37"/>
      <c r="G77" s="38"/>
      <c r="H77" s="54"/>
      <c r="I77" s="53"/>
      <c r="J77" s="39"/>
      <c r="K77" s="33"/>
      <c r="L77" s="40"/>
    </row>
    <row r="78" spans="1:12" s="96" customFormat="1" ht="23.1" customHeight="1">
      <c r="A78" s="60" t="s">
        <v>68</v>
      </c>
      <c r="B78" s="61" t="s">
        <v>69</v>
      </c>
      <c r="C78" s="62"/>
      <c r="D78" s="92"/>
      <c r="E78" s="91"/>
      <c r="F78" s="65"/>
      <c r="G78" s="66">
        <f t="shared" ref="G78" si="22">E78*F78</f>
        <v>0</v>
      </c>
      <c r="H78" s="95"/>
      <c r="I78" s="67">
        <f t="shared" ref="I78" si="23">E78*H78</f>
        <v>0</v>
      </c>
      <c r="J78" s="68">
        <f t="shared" ref="J78" si="24">F78+H78</f>
        <v>0</v>
      </c>
      <c r="K78" s="61">
        <f t="shared" ref="K78" si="25">E78*J78</f>
        <v>0</v>
      </c>
      <c r="L78" s="89"/>
    </row>
    <row r="79" spans="1:12" s="8" customFormat="1" ht="22.8" customHeight="1">
      <c r="A79" s="41"/>
      <c r="B79" s="33"/>
      <c r="C79" s="42"/>
      <c r="D79" s="49"/>
      <c r="E79" s="84"/>
      <c r="F79" s="37"/>
      <c r="G79" s="38"/>
      <c r="H79" s="54"/>
      <c r="I79" s="53"/>
      <c r="J79" s="39"/>
      <c r="K79" s="33"/>
      <c r="L79" s="40"/>
    </row>
    <row r="80" spans="1:12" s="70" customFormat="1" ht="23.1" customHeight="1">
      <c r="A80" s="60" t="s">
        <v>66</v>
      </c>
      <c r="B80" s="61"/>
      <c r="C80" s="62" t="s">
        <v>14</v>
      </c>
      <c r="D80" s="63"/>
      <c r="E80" s="64"/>
      <c r="F80" s="65"/>
      <c r="G80" s="66">
        <f>E80*F80</f>
        <v>0</v>
      </c>
      <c r="H80" s="67"/>
      <c r="I80" s="67">
        <f>E80*H80</f>
        <v>0</v>
      </c>
      <c r="J80" s="68">
        <f>F80+H80</f>
        <v>0</v>
      </c>
      <c r="K80" s="61">
        <f>E80*J80</f>
        <v>0</v>
      </c>
      <c r="L80" s="69"/>
    </row>
    <row r="81" spans="1:12" s="80" customFormat="1" ht="23.1" customHeight="1">
      <c r="A81" s="71" t="s">
        <v>64</v>
      </c>
      <c r="B81" s="72"/>
      <c r="C81" s="73"/>
      <c r="D81" s="74" t="s">
        <v>20</v>
      </c>
      <c r="E81" s="82">
        <v>5.8</v>
      </c>
      <c r="F81" s="75"/>
      <c r="G81" s="76"/>
      <c r="H81" s="77"/>
      <c r="I81" s="77"/>
      <c r="J81" s="78"/>
      <c r="K81" s="72"/>
      <c r="L81" s="79"/>
    </row>
    <row r="82" spans="1:12" s="7" customFormat="1" ht="23.1" customHeight="1">
      <c r="A82" s="41" t="s">
        <v>16</v>
      </c>
      <c r="B82" s="33" t="s">
        <v>15</v>
      </c>
      <c r="C82" s="42" t="s">
        <v>19</v>
      </c>
      <c r="D82" s="49" t="s">
        <v>20</v>
      </c>
      <c r="E82" s="83">
        <v>5.8</v>
      </c>
      <c r="F82" s="44"/>
      <c r="G82" s="45">
        <f>E82*F82</f>
        <v>0</v>
      </c>
      <c r="H82" s="46"/>
      <c r="I82" s="46">
        <f>E82*H82</f>
        <v>0</v>
      </c>
      <c r="J82" s="47">
        <f>F82+H82</f>
        <v>0</v>
      </c>
      <c r="K82" s="48">
        <f>E82*J82</f>
        <v>0</v>
      </c>
      <c r="L82" s="50"/>
    </row>
    <row r="83" spans="1:12" s="7" customFormat="1" ht="23.1" customHeight="1">
      <c r="A83" s="41" t="s">
        <v>17</v>
      </c>
      <c r="B83" s="33" t="s">
        <v>15</v>
      </c>
      <c r="C83" s="34" t="s">
        <v>18</v>
      </c>
      <c r="D83" s="36" t="s">
        <v>21</v>
      </c>
      <c r="E83" s="84">
        <f>5.8*2*0.4+0.4*0.4*2</f>
        <v>4.96</v>
      </c>
      <c r="F83" s="44"/>
      <c r="G83" s="45"/>
      <c r="H83" s="46"/>
      <c r="I83" s="46"/>
      <c r="J83" s="47"/>
      <c r="K83" s="48"/>
      <c r="L83" s="50"/>
    </row>
    <row r="84" spans="1:12" s="7" customFormat="1" ht="23.1" customHeight="1">
      <c r="A84" s="41"/>
      <c r="B84" s="33"/>
      <c r="C84" s="42"/>
      <c r="D84" s="43"/>
      <c r="E84" s="84"/>
      <c r="F84" s="44"/>
      <c r="G84" s="45">
        <f>E84*F84</f>
        <v>0</v>
      </c>
      <c r="H84" s="46"/>
      <c r="I84" s="46">
        <f>E84*H84</f>
        <v>0</v>
      </c>
      <c r="J84" s="47">
        <f>F84+H84</f>
        <v>0</v>
      </c>
      <c r="K84" s="48">
        <f>E84*J84</f>
        <v>0</v>
      </c>
      <c r="L84" s="50"/>
    </row>
    <row r="85" spans="1:12" s="80" customFormat="1" ht="23.1" customHeight="1">
      <c r="A85" s="71" t="s">
        <v>65</v>
      </c>
      <c r="B85" s="72"/>
      <c r="C85" s="73"/>
      <c r="D85" s="74" t="s">
        <v>20</v>
      </c>
      <c r="E85" s="82">
        <v>9</v>
      </c>
      <c r="F85" s="75"/>
      <c r="G85" s="76">
        <f>E85*F85</f>
        <v>0</v>
      </c>
      <c r="H85" s="77"/>
      <c r="I85" s="77">
        <f>E85*H85</f>
        <v>0</v>
      </c>
      <c r="J85" s="78">
        <f>F85+H85</f>
        <v>0</v>
      </c>
      <c r="K85" s="72">
        <f>E85*J85</f>
        <v>0</v>
      </c>
      <c r="L85" s="81"/>
    </row>
    <row r="86" spans="1:12" s="7" customFormat="1" ht="23.1" customHeight="1">
      <c r="A86" s="41" t="s">
        <v>16</v>
      </c>
      <c r="B86" s="33" t="s">
        <v>15</v>
      </c>
      <c r="C86" s="42" t="s">
        <v>19</v>
      </c>
      <c r="D86" s="49" t="s">
        <v>20</v>
      </c>
      <c r="E86" s="83">
        <v>9</v>
      </c>
      <c r="F86" s="44"/>
      <c r="G86" s="45"/>
      <c r="H86" s="46"/>
      <c r="I86" s="46"/>
      <c r="J86" s="47"/>
      <c r="K86" s="48"/>
      <c r="L86" s="50"/>
    </row>
    <row r="87" spans="1:12" s="7" customFormat="1" ht="23.1" customHeight="1">
      <c r="A87" s="41" t="s">
        <v>17</v>
      </c>
      <c r="B87" s="33" t="s">
        <v>15</v>
      </c>
      <c r="C87" s="34" t="s">
        <v>18</v>
      </c>
      <c r="D87" s="36" t="s">
        <v>21</v>
      </c>
      <c r="E87" s="84">
        <f>9*0.4*2+0.4*0.4*2</f>
        <v>7.5200000000000005</v>
      </c>
      <c r="F87" s="44"/>
      <c r="G87" s="45">
        <f>E87*F87</f>
        <v>0</v>
      </c>
      <c r="H87" s="46"/>
      <c r="I87" s="46">
        <f>E87*H87</f>
        <v>0</v>
      </c>
      <c r="J87" s="47">
        <f>F87+H87</f>
        <v>0</v>
      </c>
      <c r="K87" s="48">
        <f>E87*J87</f>
        <v>0</v>
      </c>
      <c r="L87" s="50"/>
    </row>
    <row r="88" spans="1:12" s="7" customFormat="1" ht="23.1" customHeight="1">
      <c r="A88" s="41"/>
      <c r="B88" s="33"/>
      <c r="C88" s="42"/>
      <c r="D88" s="49"/>
      <c r="E88" s="84"/>
      <c r="F88" s="44"/>
      <c r="G88" s="45">
        <f>E88*F88</f>
        <v>0</v>
      </c>
      <c r="H88" s="46"/>
      <c r="I88" s="46">
        <f>E88*H88</f>
        <v>0</v>
      </c>
      <c r="J88" s="47">
        <f>F88+H88</f>
        <v>0</v>
      </c>
      <c r="K88" s="48">
        <f>E88*J88</f>
        <v>0</v>
      </c>
      <c r="L88" s="50"/>
    </row>
    <row r="89" spans="1:12" s="70" customFormat="1" ht="23.1" customHeight="1">
      <c r="A89" s="60" t="s">
        <v>70</v>
      </c>
      <c r="B89" s="61"/>
      <c r="C89" s="62"/>
      <c r="D89" s="63"/>
      <c r="E89" s="64"/>
      <c r="F89" s="65"/>
      <c r="G89" s="66">
        <f>E89*F89</f>
        <v>0</v>
      </c>
      <c r="H89" s="67"/>
      <c r="I89" s="67">
        <f>E89*H89</f>
        <v>0</v>
      </c>
      <c r="J89" s="68">
        <f>F89+H89</f>
        <v>0</v>
      </c>
      <c r="K89" s="61">
        <f>E89*J89</f>
        <v>0</v>
      </c>
      <c r="L89" s="69"/>
    </row>
    <row r="90" spans="1:12" s="7" customFormat="1" ht="23.1" customHeight="1">
      <c r="A90" s="41" t="s">
        <v>71</v>
      </c>
      <c r="B90" s="35" t="s">
        <v>42</v>
      </c>
      <c r="C90" s="42" t="s">
        <v>74</v>
      </c>
      <c r="D90" s="49" t="s">
        <v>77</v>
      </c>
      <c r="E90" s="55">
        <v>11</v>
      </c>
      <c r="F90" s="37"/>
      <c r="G90" s="38"/>
      <c r="H90" s="54"/>
      <c r="I90" s="53"/>
      <c r="J90" s="39"/>
      <c r="K90" s="33"/>
      <c r="L90" s="40"/>
    </row>
    <row r="91" spans="1:12" s="7" customFormat="1" ht="23.1" customHeight="1">
      <c r="A91" s="41" t="s">
        <v>72</v>
      </c>
      <c r="B91" s="35" t="s">
        <v>42</v>
      </c>
      <c r="C91" s="42" t="s">
        <v>75</v>
      </c>
      <c r="D91" s="49" t="s">
        <v>77</v>
      </c>
      <c r="E91" s="55">
        <v>2</v>
      </c>
      <c r="F91" s="37"/>
      <c r="G91" s="38"/>
      <c r="H91" s="54"/>
      <c r="I91" s="53"/>
      <c r="J91" s="39"/>
      <c r="K91" s="33"/>
      <c r="L91" s="40"/>
    </row>
    <row r="92" spans="1:12" s="7" customFormat="1" ht="23.1" customHeight="1">
      <c r="A92" s="41" t="s">
        <v>73</v>
      </c>
      <c r="B92" s="35" t="s">
        <v>42</v>
      </c>
      <c r="C92" s="42" t="s">
        <v>76</v>
      </c>
      <c r="D92" s="49" t="s">
        <v>77</v>
      </c>
      <c r="E92" s="55">
        <v>10</v>
      </c>
      <c r="F92" s="37"/>
      <c r="G92" s="38"/>
      <c r="H92" s="54"/>
      <c r="I92" s="53"/>
      <c r="J92" s="39"/>
      <c r="K92" s="33"/>
      <c r="L92" s="40"/>
    </row>
    <row r="93" spans="1:12" s="7" customFormat="1" ht="23.1" customHeight="1">
      <c r="A93" s="41"/>
      <c r="B93" s="35"/>
      <c r="C93" s="42"/>
      <c r="D93" s="49"/>
      <c r="E93" s="55"/>
      <c r="F93" s="37"/>
      <c r="G93" s="38"/>
      <c r="H93" s="54"/>
      <c r="I93" s="53"/>
      <c r="J93" s="39"/>
      <c r="K93" s="33"/>
      <c r="L93" s="40"/>
    </row>
    <row r="94" spans="1:12" s="70" customFormat="1" ht="23.1" customHeight="1">
      <c r="A94" s="60" t="s">
        <v>78</v>
      </c>
      <c r="B94" s="61" t="s">
        <v>42</v>
      </c>
      <c r="C94" s="62" t="s">
        <v>79</v>
      </c>
      <c r="D94" s="63" t="s">
        <v>37</v>
      </c>
      <c r="E94" s="64">
        <v>205.58</v>
      </c>
      <c r="F94" s="65"/>
      <c r="G94" s="66">
        <f>E94*F94</f>
        <v>0</v>
      </c>
      <c r="H94" s="67"/>
      <c r="I94" s="67">
        <f>E94*H94</f>
        <v>0</v>
      </c>
      <c r="J94" s="68">
        <f>F94+H94</f>
        <v>0</v>
      </c>
      <c r="K94" s="61">
        <f>E94*J94</f>
        <v>0</v>
      </c>
      <c r="L94" s="69"/>
    </row>
    <row r="95" spans="1:12" s="7" customFormat="1" ht="23.1" customHeight="1">
      <c r="A95" s="41"/>
      <c r="B95" s="35"/>
      <c r="C95" s="42"/>
      <c r="D95" s="49"/>
      <c r="E95" s="55"/>
      <c r="F95" s="37"/>
      <c r="G95" s="38"/>
      <c r="H95" s="54"/>
      <c r="I95" s="53"/>
      <c r="J95" s="39"/>
      <c r="K95" s="33"/>
      <c r="L95" s="40"/>
    </row>
    <row r="96" spans="1:12" s="70" customFormat="1" ht="23.1" customHeight="1">
      <c r="A96" s="60" t="s">
        <v>80</v>
      </c>
      <c r="B96" s="61" t="s">
        <v>42</v>
      </c>
      <c r="C96" s="62" t="s">
        <v>81</v>
      </c>
      <c r="D96" s="63" t="s">
        <v>37</v>
      </c>
      <c r="E96" s="64">
        <v>59.47</v>
      </c>
      <c r="F96" s="65"/>
      <c r="G96" s="66">
        <f>E96*F96</f>
        <v>0</v>
      </c>
      <c r="H96" s="67"/>
      <c r="I96" s="67">
        <f>E96*H96</f>
        <v>0</v>
      </c>
      <c r="J96" s="68">
        <f>F96+H96</f>
        <v>0</v>
      </c>
      <c r="K96" s="61">
        <f>E96*J96</f>
        <v>0</v>
      </c>
      <c r="L96" s="69"/>
    </row>
    <row r="97" spans="1:12" s="7" customFormat="1" ht="23.1" customHeight="1">
      <c r="A97" s="41"/>
      <c r="B97" s="35"/>
      <c r="C97" s="42"/>
      <c r="D97" s="49"/>
      <c r="E97" s="55"/>
      <c r="F97" s="37"/>
      <c r="G97" s="38"/>
      <c r="H97" s="54"/>
      <c r="I97" s="53"/>
      <c r="J97" s="39"/>
      <c r="K97" s="33"/>
      <c r="L97" s="40"/>
    </row>
    <row r="98" spans="1:12" s="70" customFormat="1" ht="23.1" customHeight="1">
      <c r="A98" s="60" t="s">
        <v>82</v>
      </c>
      <c r="B98" s="61"/>
      <c r="C98" s="62" t="s">
        <v>83</v>
      </c>
      <c r="D98" s="63" t="s">
        <v>37</v>
      </c>
      <c r="E98" s="64">
        <v>178.47</v>
      </c>
      <c r="F98" s="65"/>
      <c r="G98" s="66">
        <f>E98*F98</f>
        <v>0</v>
      </c>
      <c r="H98" s="67"/>
      <c r="I98" s="67">
        <f>E98*H98</f>
        <v>0</v>
      </c>
      <c r="J98" s="68">
        <f>F98+H98</f>
        <v>0</v>
      </c>
      <c r="K98" s="61">
        <f>E98*J98</f>
        <v>0</v>
      </c>
      <c r="L98" s="69"/>
    </row>
    <row r="99" spans="1:12" s="7" customFormat="1" ht="23.1" customHeight="1">
      <c r="A99" s="41"/>
      <c r="B99" s="35"/>
      <c r="C99" s="42"/>
      <c r="D99" s="49"/>
      <c r="E99" s="55"/>
      <c r="F99" s="37"/>
      <c r="G99" s="38"/>
      <c r="H99" s="54"/>
      <c r="I99" s="53"/>
      <c r="J99" s="39"/>
      <c r="K99" s="33"/>
      <c r="L99" s="40"/>
    </row>
    <row r="100" spans="1:12" s="7" customFormat="1" ht="23.1" customHeight="1">
      <c r="A100" s="41"/>
      <c r="B100" s="35"/>
      <c r="C100" s="42"/>
      <c r="D100" s="49"/>
      <c r="E100" s="55"/>
      <c r="F100" s="37"/>
      <c r="G100" s="38"/>
      <c r="H100" s="54"/>
      <c r="I100" s="53"/>
      <c r="J100" s="39"/>
      <c r="K100" s="33"/>
      <c r="L100" s="40"/>
    </row>
    <row r="101" spans="1:12" s="7" customFormat="1" ht="23.1" customHeight="1">
      <c r="A101" s="41"/>
      <c r="B101" s="35"/>
      <c r="C101" s="42"/>
      <c r="D101" s="49"/>
      <c r="E101" s="55"/>
      <c r="F101" s="37"/>
      <c r="G101" s="38"/>
      <c r="H101" s="54"/>
      <c r="I101" s="53"/>
      <c r="J101" s="39"/>
      <c r="K101" s="33"/>
      <c r="L101" s="40"/>
    </row>
    <row r="102" spans="1:12" s="7" customFormat="1" ht="23.1" customHeight="1">
      <c r="A102" s="41"/>
      <c r="B102" s="35"/>
      <c r="C102" s="42"/>
      <c r="D102" s="49"/>
      <c r="E102" s="55"/>
      <c r="F102" s="37"/>
      <c r="G102" s="38"/>
      <c r="H102" s="54"/>
      <c r="I102" s="53"/>
      <c r="J102" s="39"/>
      <c r="K102" s="33"/>
      <c r="L102" s="40"/>
    </row>
    <row r="103" spans="1:12" s="7" customFormat="1" ht="23.1" customHeight="1">
      <c r="A103" s="41"/>
      <c r="B103" s="33"/>
      <c r="C103" s="42"/>
      <c r="D103" s="49"/>
      <c r="E103" s="55"/>
      <c r="F103" s="44"/>
      <c r="G103" s="45"/>
      <c r="H103" s="56"/>
      <c r="I103" s="46"/>
      <c r="J103" s="47"/>
      <c r="K103" s="33"/>
      <c r="L103" s="50"/>
    </row>
    <row r="104" spans="1:12" s="101" customFormat="1" ht="23.1" customHeight="1">
      <c r="A104" s="112" t="s">
        <v>11</v>
      </c>
      <c r="B104" s="112"/>
      <c r="C104" s="112"/>
      <c r="D104" s="112"/>
      <c r="E104" s="112"/>
      <c r="F104" s="97"/>
      <c r="G104" s="98">
        <f>SUM(G7:G103)</f>
        <v>0</v>
      </c>
      <c r="H104" s="98"/>
      <c r="I104" s="98">
        <f>SUM(I7:I103)</f>
        <v>0</v>
      </c>
      <c r="J104" s="99"/>
      <c r="K104" s="100">
        <f>SUM(K7:K103)</f>
        <v>0</v>
      </c>
      <c r="L104" s="100"/>
    </row>
    <row r="105" spans="1:12" ht="20.100000000000001" customHeight="1">
      <c r="A105" s="2"/>
      <c r="B105" s="2"/>
      <c r="C105" s="2"/>
      <c r="D105" s="2"/>
      <c r="E105" s="15"/>
      <c r="F105" s="12"/>
      <c r="G105" s="12"/>
      <c r="H105" s="12"/>
      <c r="I105" s="16"/>
      <c r="J105" s="22"/>
      <c r="K105" s="18"/>
      <c r="L105" s="26"/>
    </row>
    <row r="106" spans="1:12" ht="20.100000000000001" customHeight="1">
      <c r="A106" s="113"/>
      <c r="B106" s="113"/>
      <c r="C106" s="113"/>
      <c r="D106" s="19"/>
      <c r="E106" s="19"/>
      <c r="F106" s="12"/>
      <c r="G106" s="12"/>
      <c r="H106" s="12"/>
      <c r="I106" s="12"/>
      <c r="J106" s="23"/>
      <c r="K106" s="17"/>
      <c r="L106" s="26"/>
    </row>
    <row r="107" spans="1:12" ht="20.100000000000001" customHeight="1">
      <c r="A107" s="3"/>
      <c r="B107" s="2"/>
      <c r="C107" s="3"/>
      <c r="D107" s="1"/>
      <c r="E107" s="1"/>
      <c r="F107" s="12"/>
      <c r="G107" s="12"/>
      <c r="H107" s="12"/>
      <c r="I107" s="12"/>
      <c r="J107" s="23"/>
      <c r="K107" s="17"/>
      <c r="L107" s="27"/>
    </row>
    <row r="108" spans="1:12" ht="20.100000000000001" customHeight="1">
      <c r="A108" s="114" t="s">
        <v>84</v>
      </c>
      <c r="B108" s="115"/>
      <c r="C108" s="115"/>
      <c r="D108" s="108"/>
      <c r="E108" s="108"/>
      <c r="F108" s="12"/>
      <c r="G108" s="12"/>
      <c r="H108" s="12"/>
      <c r="I108" s="12"/>
      <c r="J108" s="23"/>
      <c r="K108" s="17"/>
      <c r="L108" s="27"/>
    </row>
    <row r="109" spans="1:12" ht="20.100000000000001" customHeight="1">
      <c r="A109" s="102" t="s">
        <v>85</v>
      </c>
      <c r="B109" s="59"/>
      <c r="C109" s="58"/>
      <c r="D109" s="58"/>
      <c r="E109" s="58"/>
      <c r="F109" s="12"/>
      <c r="G109" s="12"/>
      <c r="H109" s="12"/>
      <c r="I109" s="12"/>
      <c r="J109" s="23"/>
      <c r="K109" s="17"/>
      <c r="L109" s="27"/>
    </row>
    <row r="110" spans="1:12" ht="24.75" customHeight="1">
      <c r="A110" s="114" t="s">
        <v>86</v>
      </c>
      <c r="B110" s="115"/>
      <c r="C110" s="115"/>
      <c r="D110" s="108"/>
      <c r="E110" s="108"/>
      <c r="F110" s="12"/>
      <c r="G110" s="12"/>
      <c r="H110" s="12"/>
      <c r="I110" s="12"/>
      <c r="J110" s="23"/>
      <c r="K110" s="17"/>
      <c r="L110" s="27"/>
    </row>
    <row r="111" spans="1:12" ht="20.100000000000001" customHeight="1">
      <c r="A111" s="102" t="s">
        <v>87</v>
      </c>
      <c r="B111" s="59"/>
      <c r="C111" s="58"/>
      <c r="D111" s="58"/>
      <c r="E111" s="58"/>
      <c r="F111" s="12"/>
      <c r="G111" s="12"/>
      <c r="H111" s="12"/>
      <c r="I111" s="12"/>
      <c r="J111" s="23"/>
      <c r="K111" s="17"/>
      <c r="L111" s="27"/>
    </row>
    <row r="112" spans="1:12" ht="20.100000000000001" customHeight="1">
      <c r="A112" s="125" t="s">
        <v>88</v>
      </c>
      <c r="B112" s="125"/>
      <c r="C112" s="125"/>
      <c r="D112" s="125"/>
      <c r="E112" s="125"/>
      <c r="F112" s="125"/>
      <c r="G112" s="12"/>
      <c r="H112" s="12"/>
      <c r="I112" s="12"/>
      <c r="J112" s="23"/>
      <c r="K112" s="17"/>
      <c r="L112" s="27"/>
    </row>
    <row r="113" spans="1:12" ht="20.100000000000001" customHeight="1">
      <c r="A113" s="116" t="s">
        <v>89</v>
      </c>
      <c r="B113" s="117"/>
      <c r="C113" s="117"/>
      <c r="D113" s="118"/>
      <c r="E113" s="118"/>
      <c r="F113" s="12"/>
      <c r="G113" s="12"/>
      <c r="H113" s="12"/>
      <c r="I113" s="12"/>
      <c r="J113" s="21"/>
      <c r="K113" s="8"/>
      <c r="L113" s="25"/>
    </row>
    <row r="114" spans="1:12" ht="20.100000000000001" customHeight="1">
      <c r="A114" s="116" t="s">
        <v>90</v>
      </c>
      <c r="B114" s="117"/>
      <c r="C114" s="117"/>
      <c r="D114" s="118"/>
      <c r="E114" s="118"/>
      <c r="F114" s="12"/>
      <c r="G114" s="12"/>
      <c r="H114" s="12"/>
      <c r="I114" s="12"/>
      <c r="J114" s="21"/>
      <c r="K114" s="8"/>
      <c r="L114" s="25"/>
    </row>
    <row r="115" spans="1:12" ht="20.100000000000001" customHeight="1">
      <c r="A115" s="108"/>
      <c r="B115" s="108"/>
      <c r="C115" s="108"/>
      <c r="D115" s="109"/>
      <c r="E115" s="109"/>
      <c r="F115" s="12"/>
      <c r="G115" s="12"/>
      <c r="H115" s="12"/>
      <c r="I115" s="12"/>
      <c r="J115" s="21"/>
      <c r="K115" s="8"/>
      <c r="L115" s="25"/>
    </row>
    <row r="116" spans="1:12" ht="20.100000000000001" customHeight="1">
      <c r="A116" s="110"/>
      <c r="B116" s="110"/>
      <c r="C116" s="110"/>
      <c r="D116" s="111"/>
      <c r="E116" s="111"/>
      <c r="F116" s="12"/>
      <c r="G116" s="12"/>
      <c r="H116" s="12"/>
      <c r="I116" s="12"/>
      <c r="J116" s="21"/>
      <c r="K116" s="8"/>
      <c r="L116" s="25"/>
    </row>
    <row r="117" spans="1:12" ht="3.75" customHeight="1">
      <c r="A117" s="5"/>
      <c r="B117" s="20"/>
      <c r="C117" s="5"/>
      <c r="D117" s="6"/>
      <c r="E117" s="6"/>
      <c r="F117" s="12"/>
      <c r="G117" s="12"/>
      <c r="H117" s="12"/>
      <c r="I117" s="12"/>
      <c r="J117" s="21"/>
      <c r="K117" s="8"/>
      <c r="L117" s="25"/>
    </row>
    <row r="118" spans="1:12">
      <c r="A118" s="2"/>
      <c r="B118" s="2"/>
      <c r="C118" s="2"/>
      <c r="D118" s="2"/>
      <c r="E118" s="2"/>
      <c r="F118" s="12"/>
      <c r="G118" s="12"/>
      <c r="H118" s="12"/>
      <c r="I118" s="12"/>
      <c r="J118" s="21"/>
      <c r="K118" s="8"/>
      <c r="L118" s="25"/>
    </row>
    <row r="119" spans="1:12">
      <c r="A119" s="4"/>
      <c r="C119" s="4"/>
      <c r="D119" s="4"/>
      <c r="E119" s="4"/>
      <c r="J119" s="21"/>
      <c r="K119" s="8"/>
      <c r="L119" s="25"/>
    </row>
    <row r="120" spans="1:12">
      <c r="A120" s="4"/>
      <c r="C120" s="4"/>
      <c r="D120" s="4"/>
      <c r="E120" s="4"/>
      <c r="J120" s="21"/>
      <c r="K120" s="8"/>
      <c r="L120" s="25"/>
    </row>
    <row r="121" spans="1:12">
      <c r="A121" s="4"/>
      <c r="C121" s="4"/>
      <c r="D121" s="4"/>
      <c r="E121" s="4"/>
      <c r="J121" s="21"/>
      <c r="K121" s="8"/>
      <c r="L121" s="25"/>
    </row>
    <row r="122" spans="1:12">
      <c r="A122" s="4"/>
      <c r="C122" s="4"/>
      <c r="D122" s="4"/>
      <c r="E122" s="4"/>
      <c r="J122" s="21"/>
      <c r="K122" s="8"/>
      <c r="L122" s="25"/>
    </row>
    <row r="123" spans="1:12">
      <c r="A123" s="4"/>
      <c r="C123" s="4"/>
      <c r="D123" s="4"/>
      <c r="E123" s="4"/>
      <c r="J123" s="21"/>
      <c r="K123" s="8"/>
      <c r="L123" s="25"/>
    </row>
    <row r="124" spans="1:12">
      <c r="A124" s="4"/>
      <c r="C124" s="4"/>
      <c r="D124" s="4"/>
      <c r="E124" s="4"/>
      <c r="J124" s="21"/>
      <c r="K124" s="8"/>
      <c r="L124" s="25"/>
    </row>
    <row r="125" spans="1:12">
      <c r="A125" s="4"/>
      <c r="C125" s="4"/>
      <c r="D125" s="4"/>
      <c r="E125" s="4"/>
      <c r="J125" s="21"/>
      <c r="K125" s="8"/>
      <c r="L125" s="25"/>
    </row>
    <row r="126" spans="1:12">
      <c r="A126" s="4"/>
      <c r="C126" s="4"/>
      <c r="D126" s="4"/>
      <c r="E126" s="4"/>
      <c r="J126" s="21"/>
      <c r="K126" s="8"/>
      <c r="L126" s="25"/>
    </row>
    <row r="127" spans="1:12">
      <c r="A127" s="4"/>
      <c r="C127" s="4"/>
      <c r="D127" s="4"/>
      <c r="E127" s="4"/>
      <c r="J127" s="21"/>
      <c r="K127" s="8"/>
      <c r="L127" s="25"/>
    </row>
    <row r="128" spans="1:12">
      <c r="A128" s="4"/>
      <c r="C128" s="4"/>
      <c r="D128" s="4"/>
      <c r="E128" s="4"/>
      <c r="J128" s="21"/>
      <c r="K128" s="8"/>
      <c r="L128" s="25"/>
    </row>
    <row r="129" spans="1:12">
      <c r="A129" s="4"/>
      <c r="C129" s="4"/>
      <c r="D129" s="4"/>
      <c r="E129" s="4"/>
      <c r="J129" s="21"/>
      <c r="K129" s="8"/>
      <c r="L129" s="25"/>
    </row>
    <row r="130" spans="1:12">
      <c r="A130" s="4"/>
      <c r="C130" s="4"/>
      <c r="D130" s="4"/>
      <c r="E130" s="4"/>
      <c r="J130" s="21"/>
      <c r="K130" s="8"/>
      <c r="L130" s="25"/>
    </row>
    <row r="131" spans="1:12">
      <c r="A131" s="4"/>
      <c r="C131" s="4"/>
      <c r="D131" s="4"/>
      <c r="E131" s="4"/>
      <c r="J131" s="21"/>
      <c r="K131" s="8"/>
      <c r="L131" s="25"/>
    </row>
    <row r="132" spans="1:12">
      <c r="A132" s="4"/>
      <c r="C132" s="4"/>
      <c r="D132" s="4"/>
      <c r="E132" s="4"/>
      <c r="J132" s="21"/>
      <c r="K132" s="8"/>
      <c r="L132" s="25"/>
    </row>
    <row r="133" spans="1:12">
      <c r="A133" s="4"/>
      <c r="C133" s="4"/>
      <c r="D133" s="4"/>
      <c r="E133" s="4"/>
      <c r="J133" s="21"/>
      <c r="K133" s="8"/>
      <c r="L133" s="25"/>
    </row>
    <row r="134" spans="1:12">
      <c r="A134" s="4"/>
      <c r="C134" s="4"/>
      <c r="D134" s="4"/>
      <c r="E134" s="4"/>
      <c r="J134" s="21"/>
      <c r="K134" s="8"/>
      <c r="L134" s="25"/>
    </row>
    <row r="135" spans="1:12">
      <c r="A135" s="4"/>
      <c r="C135" s="4"/>
      <c r="D135" s="4"/>
      <c r="E135" s="4"/>
      <c r="J135" s="21"/>
      <c r="K135" s="8"/>
      <c r="L135" s="25"/>
    </row>
    <row r="136" spans="1:12">
      <c r="A136" s="4"/>
      <c r="C136" s="4"/>
      <c r="D136" s="4"/>
      <c r="E136" s="4"/>
      <c r="J136" s="21"/>
      <c r="K136" s="8"/>
      <c r="L136" s="25"/>
    </row>
    <row r="137" spans="1:12">
      <c r="A137" s="4"/>
      <c r="C137" s="4"/>
      <c r="D137" s="4"/>
      <c r="E137" s="4"/>
      <c r="J137" s="21"/>
      <c r="K137" s="8"/>
      <c r="L137" s="25"/>
    </row>
    <row r="138" spans="1:12">
      <c r="A138" s="4"/>
      <c r="C138" s="4"/>
      <c r="D138" s="4"/>
      <c r="E138" s="4"/>
      <c r="J138" s="21"/>
      <c r="K138" s="8"/>
      <c r="L138" s="25"/>
    </row>
    <row r="139" spans="1:12">
      <c r="A139" s="4"/>
      <c r="C139" s="4"/>
      <c r="D139" s="4"/>
      <c r="E139" s="4"/>
      <c r="J139" s="21"/>
      <c r="K139" s="8"/>
      <c r="L139" s="25"/>
    </row>
    <row r="140" spans="1:12">
      <c r="A140" s="4"/>
      <c r="C140" s="4"/>
      <c r="D140" s="4"/>
      <c r="E140" s="4"/>
      <c r="J140" s="21"/>
      <c r="K140" s="8"/>
      <c r="L140" s="25"/>
    </row>
    <row r="141" spans="1:12">
      <c r="A141" s="4"/>
      <c r="C141" s="4"/>
      <c r="D141" s="4"/>
      <c r="E141" s="4"/>
      <c r="J141" s="21"/>
      <c r="K141" s="8"/>
      <c r="L141" s="25"/>
    </row>
    <row r="142" spans="1:12">
      <c r="A142" s="4"/>
      <c r="C142" s="4"/>
      <c r="D142" s="4"/>
      <c r="E142" s="4"/>
      <c r="J142" s="21"/>
      <c r="K142" s="8"/>
      <c r="L142" s="25"/>
    </row>
    <row r="143" spans="1:12">
      <c r="A143" s="4"/>
      <c r="C143" s="4"/>
      <c r="D143" s="4"/>
      <c r="E143" s="4"/>
      <c r="J143" s="21"/>
      <c r="K143" s="8"/>
      <c r="L143" s="25"/>
    </row>
    <row r="144" spans="1:12">
      <c r="A144" s="4"/>
      <c r="C144" s="4"/>
      <c r="D144" s="4"/>
      <c r="E144" s="4"/>
      <c r="J144" s="21"/>
      <c r="K144" s="8"/>
      <c r="L144" s="25"/>
    </row>
    <row r="145" spans="1:12">
      <c r="A145" s="4"/>
      <c r="C145" s="4"/>
      <c r="D145" s="4"/>
      <c r="E145" s="4"/>
      <c r="J145" s="21"/>
      <c r="K145" s="8"/>
      <c r="L145" s="25"/>
    </row>
    <row r="146" spans="1:12">
      <c r="A146" s="4"/>
      <c r="C146" s="4"/>
      <c r="D146" s="4"/>
      <c r="E146" s="4"/>
      <c r="J146" s="21"/>
      <c r="K146" s="8"/>
      <c r="L146" s="25"/>
    </row>
    <row r="147" spans="1:12">
      <c r="A147" s="4"/>
      <c r="C147" s="4"/>
      <c r="D147" s="4"/>
      <c r="E147" s="4"/>
      <c r="J147" s="21"/>
      <c r="K147" s="8"/>
      <c r="L147" s="25"/>
    </row>
    <row r="148" spans="1:12">
      <c r="A148" s="4"/>
      <c r="C148" s="4"/>
      <c r="D148" s="4"/>
      <c r="E148" s="4"/>
      <c r="J148" s="21"/>
      <c r="K148" s="8"/>
      <c r="L148" s="25"/>
    </row>
    <row r="149" spans="1:12">
      <c r="A149" s="4"/>
      <c r="C149" s="4"/>
      <c r="D149" s="4"/>
      <c r="E149" s="4"/>
      <c r="J149" s="21"/>
      <c r="K149" s="8"/>
      <c r="L149" s="25"/>
    </row>
    <row r="150" spans="1:12">
      <c r="A150" s="4"/>
      <c r="C150" s="4"/>
      <c r="D150" s="4"/>
      <c r="E150" s="4"/>
      <c r="J150" s="21"/>
      <c r="K150" s="8"/>
      <c r="L150" s="25"/>
    </row>
    <row r="151" spans="1:12">
      <c r="A151" s="4"/>
      <c r="C151" s="4"/>
      <c r="D151" s="4"/>
      <c r="E151" s="4"/>
      <c r="J151" s="21"/>
      <c r="K151" s="8"/>
      <c r="L151" s="25"/>
    </row>
    <row r="152" spans="1:12">
      <c r="A152" s="4"/>
      <c r="C152" s="4"/>
      <c r="D152" s="4"/>
      <c r="E152" s="4"/>
      <c r="J152" s="21"/>
      <c r="K152" s="8"/>
      <c r="L152" s="25"/>
    </row>
  </sheetData>
  <mergeCells count="23">
    <mergeCell ref="A3:C3"/>
    <mergeCell ref="A2:E2"/>
    <mergeCell ref="A115:E115"/>
    <mergeCell ref="A116:E116"/>
    <mergeCell ref="A104:E104"/>
    <mergeCell ref="A106:C106"/>
    <mergeCell ref="A108:E108"/>
    <mergeCell ref="A113:E113"/>
    <mergeCell ref="A7:L7"/>
    <mergeCell ref="A59:L59"/>
    <mergeCell ref="A110:E110"/>
    <mergeCell ref="A112:F112"/>
    <mergeCell ref="A114:E114"/>
    <mergeCell ref="L5:L6"/>
    <mergeCell ref="A4:D4"/>
    <mergeCell ref="A5:A6"/>
    <mergeCell ref="B5:B6"/>
    <mergeCell ref="C5:C6"/>
    <mergeCell ref="D5:D6"/>
    <mergeCell ref="E5:E6"/>
    <mergeCell ref="F5:G5"/>
    <mergeCell ref="H5:I5"/>
    <mergeCell ref="J5:K5"/>
  </mergeCells>
  <phoneticPr fontId="2" type="noConversion"/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흑석아크로리버하임</vt:lpstr>
      <vt:lpstr>흑석아크로리버하임!Print_Area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문슬기</dc:creator>
  <cp:lastModifiedBy>Windows 사용자</cp:lastModifiedBy>
  <cp:lastPrinted>2018-07-04T03:46:43Z</cp:lastPrinted>
  <dcterms:created xsi:type="dcterms:W3CDTF">2014-12-02T01:55:58Z</dcterms:created>
  <dcterms:modified xsi:type="dcterms:W3CDTF">2018-07-04T06:20:34Z</dcterms:modified>
</cp:coreProperties>
</file>